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Z:\4-Affaires\HT60 - Camaret sur Aygues - Rue du Mont Ventoux\04-ACT\DCE\Dossier envoyé\DCE-24-04-25\Lot4\"/>
    </mc:Choice>
  </mc:AlternateContent>
  <bookViews>
    <workbookView xWindow="0" yWindow="0" windowWidth="28800" windowHeight="12885" activeTab="1"/>
  </bookViews>
  <sheets>
    <sheet name="Cartouche BPU" sheetId="4" r:id="rId1"/>
    <sheet name="BPU" sheetId="1" r:id="rId2"/>
    <sheet name="Cartouche DQE" sheetId="5" r:id="rId3"/>
    <sheet name="DQE TF" sheetId="3" r:id="rId4"/>
  </sheets>
  <functionGroups builtInGroupCount="18"/>
  <definedNames>
    <definedName name="_xlnm._FilterDatabase" localSheetId="1" hidden="1">BPU!$A$9:$M$203</definedName>
    <definedName name="_xlnm.Print_Titles" localSheetId="1">BPU!$9:$9</definedName>
    <definedName name="_xlnm.Print_Titles" localSheetId="3">'DQE TF'!$38:$38</definedName>
    <definedName name="_xlnm.Print_Area" localSheetId="1">BPU!$A$5:$D$210</definedName>
    <definedName name="_xlnm.Print_Area" localSheetId="3">'DQE TF'!$A$5:$F$113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5" i="3" l="1"/>
  <c r="C105" i="3"/>
  <c r="E105" i="3"/>
  <c r="F105" i="3" s="1"/>
  <c r="B106" i="3"/>
  <c r="C106" i="3"/>
  <c r="E106" i="3"/>
  <c r="F106" i="3" s="1"/>
  <c r="E104" i="3"/>
  <c r="F104" i="3" s="1"/>
  <c r="C104" i="3"/>
  <c r="B104" i="3"/>
  <c r="B83" i="3"/>
  <c r="C83" i="3"/>
  <c r="E83" i="3"/>
  <c r="F83" i="3" s="1"/>
  <c r="B84" i="3"/>
  <c r="C84" i="3"/>
  <c r="E84" i="3"/>
  <c r="F84" i="3" s="1"/>
  <c r="B85" i="3"/>
  <c r="C85" i="3"/>
  <c r="E85" i="3"/>
  <c r="F85" i="3" s="1"/>
  <c r="B86" i="3"/>
  <c r="C86" i="3"/>
  <c r="E86" i="3"/>
  <c r="F86" i="3" s="1"/>
  <c r="B87" i="3"/>
  <c r="C87" i="3"/>
  <c r="E87" i="3"/>
  <c r="F87" i="3" s="1"/>
  <c r="B88" i="3"/>
  <c r="C88" i="3"/>
  <c r="E88" i="3"/>
  <c r="F88" i="3" s="1"/>
  <c r="B89" i="3"/>
  <c r="C89" i="3"/>
  <c r="E89" i="3"/>
  <c r="F89" i="3" s="1"/>
  <c r="B90" i="3"/>
  <c r="C90" i="3"/>
  <c r="E90" i="3"/>
  <c r="F90" i="3" s="1"/>
  <c r="B93" i="3"/>
  <c r="C93" i="3"/>
  <c r="E93" i="3"/>
  <c r="F93" i="3" s="1"/>
  <c r="B94" i="3"/>
  <c r="C94" i="3"/>
  <c r="E94" i="3"/>
  <c r="F94" i="3" s="1"/>
  <c r="B95" i="3"/>
  <c r="C95" i="3"/>
  <c r="E95" i="3"/>
  <c r="F95" i="3" s="1"/>
  <c r="B96" i="3"/>
  <c r="C96" i="3"/>
  <c r="E96" i="3"/>
  <c r="F96" i="3" s="1"/>
  <c r="B97" i="3"/>
  <c r="C97" i="3"/>
  <c r="E97" i="3"/>
  <c r="F97" i="3" s="1"/>
  <c r="B98" i="3"/>
  <c r="C98" i="3"/>
  <c r="E98" i="3"/>
  <c r="F98" i="3" s="1"/>
  <c r="B99" i="3"/>
  <c r="C99" i="3"/>
  <c r="E99" i="3"/>
  <c r="F99" i="3" s="1"/>
  <c r="B100" i="3"/>
  <c r="C100" i="3"/>
  <c r="E100" i="3"/>
  <c r="F100" i="3" s="1"/>
  <c r="B101" i="3"/>
  <c r="C101" i="3"/>
  <c r="E101" i="3"/>
  <c r="F101" i="3" s="1"/>
  <c r="B102" i="3"/>
  <c r="C102" i="3"/>
  <c r="E102" i="3"/>
  <c r="F102" i="3" s="1"/>
  <c r="B103" i="3"/>
  <c r="C103" i="3"/>
  <c r="E103" i="3"/>
  <c r="F103" i="3" s="1"/>
  <c r="E82" i="3"/>
  <c r="F82" i="3" s="1"/>
  <c r="C82" i="3"/>
  <c r="B82" i="3"/>
  <c r="B80" i="3"/>
  <c r="C80" i="3"/>
  <c r="E80" i="3"/>
  <c r="F80" i="3" s="1"/>
  <c r="B81" i="3"/>
  <c r="E79" i="3"/>
  <c r="F79" i="3" s="1"/>
  <c r="C79" i="3"/>
  <c r="B79" i="3"/>
  <c r="B78" i="3"/>
  <c r="C78" i="3"/>
  <c r="E78" i="3"/>
  <c r="F78" i="3" s="1"/>
  <c r="E77" i="3"/>
  <c r="F77" i="3" s="1"/>
  <c r="C77" i="3"/>
  <c r="B77" i="3"/>
  <c r="B76" i="3"/>
  <c r="E75" i="3"/>
  <c r="F75" i="3" s="1"/>
  <c r="C75" i="3"/>
  <c r="B75" i="3"/>
  <c r="E74" i="3"/>
  <c r="F74" i="3" s="1"/>
  <c r="C74" i="3"/>
  <c r="B74" i="3"/>
  <c r="E73" i="3"/>
  <c r="F73" i="3" s="1"/>
  <c r="C73" i="3"/>
  <c r="B73" i="3"/>
  <c r="E72" i="3"/>
  <c r="F72" i="3" s="1"/>
  <c r="C72" i="3"/>
  <c r="B72" i="3"/>
  <c r="E71" i="3"/>
  <c r="F71" i="3" s="1"/>
  <c r="C71" i="3"/>
  <c r="B71" i="3"/>
  <c r="E70" i="3"/>
  <c r="F70" i="3" s="1"/>
  <c r="C70" i="3"/>
  <c r="B70" i="3"/>
  <c r="E69" i="3"/>
  <c r="F69" i="3" s="1"/>
  <c r="C69" i="3"/>
  <c r="B69" i="3"/>
  <c r="B68" i="3"/>
  <c r="C68" i="3"/>
  <c r="E68" i="3"/>
  <c r="F68" i="3" s="1"/>
  <c r="B67" i="3"/>
  <c r="B66" i="3"/>
  <c r="C66" i="3"/>
  <c r="E66" i="3"/>
  <c r="F66" i="3" s="1"/>
  <c r="E65" i="3"/>
  <c r="F65" i="3" s="1"/>
  <c r="C65" i="3"/>
  <c r="B65" i="3"/>
  <c r="E64" i="3"/>
  <c r="F64" i="3" s="1"/>
  <c r="C64" i="3"/>
  <c r="B197" i="1"/>
  <c r="B193" i="1"/>
  <c r="B194" i="1"/>
  <c r="B198" i="1"/>
  <c r="B189" i="1" l="1"/>
  <c r="B185" i="1"/>
  <c r="B182" i="1"/>
  <c r="B179" i="1"/>
  <c r="B176" i="1"/>
  <c r="B173" i="1"/>
  <c r="B170" i="1"/>
  <c r="B167" i="1"/>
  <c r="B164" i="1"/>
  <c r="B161" i="1"/>
  <c r="B158" i="1"/>
  <c r="B155" i="1"/>
  <c r="B152" i="1"/>
  <c r="B149" i="1"/>
  <c r="B146" i="1"/>
  <c r="B143" i="1"/>
  <c r="B140" i="1"/>
  <c r="B137" i="1"/>
  <c r="B134" i="1"/>
  <c r="B131" i="1"/>
  <c r="B128" i="1"/>
  <c r="B125" i="1"/>
  <c r="B120" i="1"/>
  <c r="B116" i="1"/>
  <c r="B112" i="1"/>
  <c r="B109" i="1"/>
  <c r="B104" i="1"/>
  <c r="B101" i="1"/>
  <c r="B98" i="1"/>
  <c r="B95" i="1"/>
  <c r="B92" i="1"/>
  <c r="B89" i="1"/>
  <c r="B86" i="1"/>
  <c r="B83" i="1"/>
  <c r="B78" i="1"/>
  <c r="B74" i="1"/>
  <c r="B70" i="1"/>
  <c r="E52" i="3"/>
  <c r="F52" i="3" s="1"/>
  <c r="C52" i="3"/>
  <c r="B52" i="3"/>
  <c r="E51" i="3"/>
  <c r="F51" i="3" s="1"/>
  <c r="C51" i="3"/>
  <c r="B51" i="3"/>
  <c r="B50" i="3"/>
  <c r="B47" i="1"/>
  <c r="B43" i="1"/>
  <c r="B135" i="1"/>
  <c r="B102" i="1"/>
  <c r="B190" i="1"/>
  <c r="B171" i="1"/>
  <c r="B90" i="1"/>
  <c r="B150" i="1"/>
  <c r="B93" i="1"/>
  <c r="B141" i="1"/>
  <c r="B183" i="1"/>
  <c r="B48" i="1"/>
  <c r="B156" i="1"/>
  <c r="B113" i="1"/>
  <c r="B105" i="1"/>
  <c r="B75" i="1"/>
  <c r="B87" i="1"/>
  <c r="B147" i="1"/>
  <c r="B186" i="1"/>
  <c r="B165" i="1"/>
  <c r="B121" i="1"/>
  <c r="B84" i="1"/>
  <c r="B138" i="1"/>
  <c r="B168" i="1"/>
  <c r="B79" i="1"/>
  <c r="B174" i="1"/>
  <c r="B162" i="1"/>
  <c r="B132" i="1"/>
  <c r="B96" i="1"/>
  <c r="B180" i="1"/>
  <c r="B144" i="1"/>
  <c r="B159" i="1"/>
  <c r="B99" i="1"/>
  <c r="B117" i="1"/>
  <c r="B71" i="1"/>
  <c r="B177" i="1"/>
  <c r="B129" i="1"/>
  <c r="B44" i="1"/>
  <c r="B110" i="1"/>
  <c r="B153" i="1"/>
  <c r="B126" i="1"/>
  <c r="E57" i="3" l="1"/>
  <c r="F57" i="3" s="1"/>
  <c r="C57" i="3"/>
  <c r="E56" i="3"/>
  <c r="F56" i="3" s="1"/>
  <c r="C56" i="3"/>
  <c r="B56" i="1" l="1"/>
  <c r="B52" i="1"/>
  <c r="B57" i="1"/>
  <c r="B53" i="1"/>
  <c r="E48" i="3" l="1"/>
  <c r="F48" i="3" s="1"/>
  <c r="C48" i="3"/>
  <c r="E110" i="3" l="1"/>
  <c r="C110" i="3"/>
  <c r="B110" i="3"/>
  <c r="B64" i="3"/>
  <c r="E63" i="3"/>
  <c r="F63" i="3" s="1"/>
  <c r="C63" i="3"/>
  <c r="B63" i="3"/>
  <c r="F107" i="3" l="1"/>
  <c r="B66" i="1" l="1"/>
  <c r="B67" i="1"/>
  <c r="E41" i="3" l="1"/>
  <c r="E40" i="3"/>
  <c r="D212" i="1" l="1"/>
  <c r="E117" i="3" s="1"/>
  <c r="E58" i="3"/>
  <c r="F58" i="3" s="1"/>
  <c r="C58" i="3"/>
  <c r="B202" i="1"/>
  <c r="B60" i="1"/>
  <c r="B38" i="1"/>
  <c r="B34" i="1"/>
  <c r="B30" i="1"/>
  <c r="B26" i="1"/>
  <c r="B22" i="1"/>
  <c r="B17" i="1"/>
  <c r="B13" i="1"/>
  <c r="E47" i="3" l="1"/>
  <c r="E46" i="3"/>
  <c r="E45" i="3"/>
  <c r="B61" i="3" l="1"/>
  <c r="B39" i="1"/>
  <c r="B35" i="1"/>
  <c r="B27" i="1"/>
  <c r="B61" i="1"/>
  <c r="B18" i="1"/>
  <c r="B23" i="1"/>
  <c r="B14" i="1"/>
  <c r="B203" i="1"/>
  <c r="B31" i="1"/>
  <c r="B56" i="3" l="1"/>
  <c r="A7" i="3" l="1"/>
  <c r="A6" i="3"/>
  <c r="A5" i="3"/>
  <c r="B109" i="3" l="1"/>
  <c r="B22" i="3" s="1"/>
  <c r="F110" i="3"/>
  <c r="F111" i="3" s="1"/>
  <c r="B20" i="3"/>
  <c r="B62" i="3"/>
  <c r="B58" i="3"/>
  <c r="B57" i="3"/>
  <c r="F59" i="3"/>
  <c r="B55" i="3"/>
  <c r="B18" i="3" s="1"/>
  <c r="E49" i="3"/>
  <c r="E116" i="3" s="1"/>
  <c r="C49" i="3"/>
  <c r="B49" i="3"/>
  <c r="B48" i="3"/>
  <c r="F47" i="3"/>
  <c r="C47" i="3"/>
  <c r="B47" i="3"/>
  <c r="F46" i="3"/>
  <c r="C46" i="3"/>
  <c r="B46" i="3"/>
  <c r="F45" i="3"/>
  <c r="C45" i="3"/>
  <c r="B45" i="3"/>
  <c r="B44" i="3"/>
  <c r="B16" i="3" s="1"/>
  <c r="B39" i="3"/>
  <c r="B14" i="3" s="1"/>
  <c r="B41" i="3"/>
  <c r="C41" i="3"/>
  <c r="C40" i="3"/>
  <c r="B40" i="3"/>
  <c r="F18" i="3" l="1"/>
  <c r="F20" i="3"/>
  <c r="F49" i="3"/>
  <c r="F53" i="3" s="1"/>
  <c r="F41" i="3"/>
  <c r="F40" i="3"/>
  <c r="F22" i="3"/>
  <c r="F42" i="3" l="1"/>
  <c r="F14" i="3" s="1"/>
  <c r="F16" i="3"/>
  <c r="F116" i="3" l="1"/>
  <c r="F25" i="3"/>
  <c r="F117" i="3" l="1"/>
  <c r="F119" i="3" s="1"/>
  <c r="F27" i="3"/>
  <c r="F29" i="3" s="1"/>
</calcChain>
</file>

<file path=xl/sharedStrings.xml><?xml version="1.0" encoding="utf-8"?>
<sst xmlns="http://schemas.openxmlformats.org/spreadsheetml/2006/main" count="291" uniqueCount="183">
  <si>
    <t>N° Prix</t>
  </si>
  <si>
    <t>Unité</t>
  </si>
  <si>
    <t>Prix Hors Taxes en chiffres</t>
  </si>
  <si>
    <t>Décomposition et contenu des prix
Prix unitaires Hors taxes exprimés en toutes lettres</t>
  </si>
  <si>
    <t>IC001</t>
  </si>
  <si>
    <t>IC - INSTALLATION DE CHANTIER</t>
  </si>
  <si>
    <t>ft</t>
  </si>
  <si>
    <t>IC002</t>
  </si>
  <si>
    <t>m³</t>
  </si>
  <si>
    <t>u</t>
  </si>
  <si>
    <t>m</t>
  </si>
  <si>
    <t>DV - TRAVAUX DIVERS</t>
  </si>
  <si>
    <t>DV001</t>
  </si>
  <si>
    <t>Dossier de récolement et DOE</t>
  </si>
  <si>
    <t>Ce prix rémunère au forfait la fourniture du dossier complet de récolement de tous les travaux réalisés ainsi que le dossier complet DOE, conformément au CCTP.</t>
  </si>
  <si>
    <t>Prix unitaires</t>
  </si>
  <si>
    <t>Montant
Hors Taxes</t>
  </si>
  <si>
    <t>Libellé des prix unitaires</t>
  </si>
  <si>
    <t>Quantités estimées</t>
  </si>
  <si>
    <t>Total rubrique IC</t>
  </si>
  <si>
    <t>Total rubrique DV</t>
  </si>
  <si>
    <t>Total Hors Taxes</t>
  </si>
  <si>
    <t>T.V.A.</t>
  </si>
  <si>
    <t>Total T.T.C.</t>
  </si>
  <si>
    <t>Vérifications</t>
  </si>
  <si>
    <t>DQE</t>
  </si>
  <si>
    <t>Fait à  :</t>
  </si>
  <si>
    <t xml:space="preserve">Le : </t>
  </si>
  <si>
    <t>L'entrepreneur (cachet et signature)</t>
  </si>
  <si>
    <t>Vérification</t>
  </si>
  <si>
    <t>Le DQE se remplit automatiquement à partir des prix unitaires renseignés dans le BPU.</t>
  </si>
  <si>
    <t>Une vérification est faite en bas de page. A contrôler.</t>
  </si>
  <si>
    <t>Remplir les cases Prix HT en chiffres. Les autres cases sont remplies automatiquement.</t>
  </si>
  <si>
    <t>Le DQE se remplit automatiquement.</t>
  </si>
  <si>
    <t>Toute modification des cases "Décomposition et contenu des prix" entraine le rejet de l'offre.</t>
  </si>
  <si>
    <t>Travaux ponctuels de localisation de réseau enterré hors chantier</t>
  </si>
  <si>
    <t>Travaux ponctuels de localisation de réseau enterré en phase chantier</t>
  </si>
  <si>
    <t>Travaux de dégagement partiel ou total des réseaux enterrés</t>
  </si>
  <si>
    <t>Travaux de dégagement partiel ou total des réseaux (conduite principale ou branchements) enterrés situés dans la tranchée ou à proximité de celle-ci, exécutés par tous moyens mécaniques appropriés et à la main si nécessaire et conformes au guide technique. Cet article sera comptabilisé sur une largeur maximale correspondant à la classe de précision du réseau concerné.</t>
  </si>
  <si>
    <t>Mise en place d’éléments permettant le maintien des réseaux enterrés</t>
  </si>
  <si>
    <t>Mise en place de protections mécaniques ou d'éléments mécaniques permettant le maintien des réseaux (conduite principale ou branchements) enterrés situés dans la zone de terrassement. Au mètre linéaire de protections mises en place comptabilisées dans l'axe de la /des conduite(s) maintenue(s).</t>
  </si>
  <si>
    <t>TP - TRAVAUX PREPARATOIRES</t>
  </si>
  <si>
    <t>TP001</t>
  </si>
  <si>
    <t>TP002</t>
  </si>
  <si>
    <t>TP003</t>
  </si>
  <si>
    <t>TP004</t>
  </si>
  <si>
    <t>TP005</t>
  </si>
  <si>
    <t>Sondages manuels et mécaniques pour repérage visuel réseaux existants</t>
  </si>
  <si>
    <t>Le prix rémunère au forfait, les sondages manuels ou mécaniques pour confirmation visuelle de la présence de réseau existant.
Il comprend :
- l’implantation,
- l’amenée du matériel,
- les sondages manuels ou mécaniques,
- le remblaiement des fouilles, le compactage par couches,
- le repli du matériel, 
- le nettoyage.</t>
  </si>
  <si>
    <t>Total rubrique TP</t>
  </si>
  <si>
    <t>Récapitulatif</t>
  </si>
  <si>
    <t>Delta</t>
  </si>
  <si>
    <t>Travaux ponctuels de localisation de réseau enterré réalisés hors chantier par des techniques de terrassement mécaniques et manuelles ou par aspiration conformes au guide technique, y compris sujétions liées à la présence de conduites et câbles existants, épuisement, blindage, terrain dur, remblaiement et compactage et réfection de toute nature (sauf enrobés qui seront décomptés et rémunérés à part).</t>
  </si>
  <si>
    <t>Travaux ponctuels de localisation de réseau enterré réalisés en phase chantier par des techniques de terrassement mécaniques (y compris aspiration) et manuelles conformes au guide technique, y compris sujétions liées à la présence de conduites et câbles existants, épuisement, blindage, terrain dur, remblaiement et compactage et réfection de toute nature (sauf enrobés qui seront décomptés et rémunérés à part).</t>
  </si>
  <si>
    <t>Commune de Camaret-sur-Aigues</t>
  </si>
  <si>
    <t>Aménagement urbain - Requalification de l' Avenue du Mont Ventoux 
et de l'entrée de ville Sud-Est</t>
  </si>
  <si>
    <t xml:space="preserve"> </t>
  </si>
  <si>
    <t>Installation de chantier propre au lot</t>
  </si>
  <si>
    <t>Le prix rémunère forfaitairement les frais d’installations de chantier des travaux pendant toute la durée des travaux.
Il comprend notamment :
- L’aménagement des voies et pistes d’accès au chantier ainsi que leur entretien pendant la durée des travaux, y compris les frais engendrés afin de minimiser les nuisances à l’entourage (arrosage des pistes…) ;
- L’aménagement des plateformes de déchargement et de stockage ;
- La mise en place et les frais de fonctionnement de matériel de nettoyage des véhicules à la sortie du chantier ;
- L’entretien, le nettoyage et les réfections de voies publiques empruntées et dégradées par le chantier ;
- Les frais de gardiennage, de clôtures, et d’entretien des lieux ;
- Les frais d’occupation de terrains publics ou privés ;
- Les reconnaissances et sondages et analyses nécessaires au dimensionnement des ouvrages ;
- Les frais de maintien des réseaux existants en fouille ouverte,
- L’implantation des ouvrages,
- Toutes les dépenses imposées par le CCTP ;
- Les dispositions de tous ordres, en vue d'assurer l'hygiène et la sécurité ;
- Le démontage et l'enlèvement de toutes les installations de chantier ;
- Le nettoyage général du chantier en fin de travaux.</t>
  </si>
  <si>
    <t>Signalisation de chantier propre au lot</t>
  </si>
  <si>
    <t>Ce prix rémunère au forfait la mise en place de la signalisation temporaire propre au lot et des itinéraires de déviation pour les travaux sur le Chemin Battu.
Il comprend :
- Toutes les fournitures de matériels nécessaires (panneaux, barrières, barrières Heras, peinture jaune, …) ;
- Le personnel nécessaire lors d’une signalisation manuelle ;
- L’amenée et la mise en place ;
- La maintenance, de jour comme de nuit ;
- Le remplacement des éléments détériorés ;
- L’effacement éventuel de marquages routiers ;
- Tous les frais de fonctionnement des matériels ;
- Le déplacement des panneaux sur chaque zone de travaux ;
- La réalisation de marquages provisoires et leur effacement en fin de chantier, 
- Le repli.</t>
  </si>
  <si>
    <t>Lot 4 - Aménagements paysagers</t>
  </si>
  <si>
    <t>EM - EMPIERREMENT</t>
  </si>
  <si>
    <t>EM001</t>
  </si>
  <si>
    <t>Rochers de carrière</t>
  </si>
  <si>
    <t>Ce prix rémunère à l'unité la fourniture et pose de rocher de carrière de Châteauneuf du Pape. Il comprend les terrassements, la réalisation du fond de forme, le compactage, la fourniture et pose du rocher, y compris diffcultés d'accès, la visite et choix en carrière avec le maître d'oeuvre, le calage altimétrique et planimétrique avec le maître d'oeuvre, y compris apport de gravier si nécessaire, l'évacuation des matériaux excédentaires  en centre de valorisation.
Environ 3t par unités. Longueur env 2m, largeur env. 80cm, hauteur hors-sol 40 à 60cm.</t>
  </si>
  <si>
    <t>EM002</t>
  </si>
  <si>
    <t>Fourniture et mise en œuvre de géotextile</t>
  </si>
  <si>
    <t>m²</t>
  </si>
  <si>
    <t>Ce prix rémunère au mètre carré, la fourniture et la pose d’un géotextile non tissé certifié ASQUAL 200g/m² min.
Il comprend :
- la fourniture à pied d’œuvre des rouleaux de géotextile de dimensions appropriées à la zone d’emploi,
- la mise en œuvre du géotextile et toutes les découpes nécessaires,
- les surconsommations dues au recouvrement de lés de 50cm minimum,
- la fourniture et la mise en place de dispositif de fixation (agrafes…),
- la réalisation de bêche ou tranchée d’ancrage.
- Les sujétions de mise en œuvre dans l’eau.
- La surface prise en compte sera mesurée après mise en place du géotextile et selon les pentes de mise en œuvre.</t>
  </si>
  <si>
    <t>EM003</t>
  </si>
  <si>
    <t>Gravier concassé</t>
  </si>
  <si>
    <t>Ce prix rémunère au mètre cube la fourniture et mise en œuvre de gravier concassé en revêtement paysager. Il comprend la fourniture et pose du gravier sur le géotextile, le réglage, l'évacuation des matériaux excedentaires en centre de valorisation.
Gravier concassé 6/10 de la carrière de Chateauneuf du Pape. Epaisseur 10cm.</t>
  </si>
  <si>
    <t>Total rubrique EM</t>
  </si>
  <si>
    <t>PL - PLANTATIONS</t>
  </si>
  <si>
    <t>TP006</t>
  </si>
  <si>
    <t>Mise à la côte d’ouvrage</t>
  </si>
  <si>
    <t>TP006a</t>
  </si>
  <si>
    <t>De regard de visite</t>
  </si>
  <si>
    <t>Ce prix rémunère à l’unité, la mise à niveau d’un regard de visite.
Pour chaque mise à la cote, ce poste comprend la découpe soignée à la scie du revêtement existant et le dégagement mécanique ou manuel du regard, l’évacuation des déblais en décharge quelle que soit la distance, la dépose du tampon et de son cadre, la surélévation ou l’abaissement de la cheminée du regard, y compris la dépose et repose du cône de réduction si nécessaire, la mise à la cote définitive du tampon et de son cadre, toutes les fournitures nécessaires (rehausse, béton, coffrage, résines, produits spécifiques…), Le remblaiement et compactage soigné autour du regard, la réfection à l’identique du revêtement de surface.</t>
  </si>
  <si>
    <t>TP006b</t>
  </si>
  <si>
    <t>De bouche à clé</t>
  </si>
  <si>
    <t>Ce prix rémunère à l’unité, la mise à niveau d’une bouche à clé.
Pour chaque mise à la cote, ce poste comprend la découpe soignée à la scie du revêtement existant et le dégagement mécanique ou manuel de la bouche à clé, l’évacuation des déblais en décharge quelle que soit la distance, la dépose de la bouche à clé, la rehausse du tube allonge si nécessaire, ainsi que son nettoyage, les découpes, les essais de bon fonctionnement de la vanne, la mise à la cote définitive de la bouche à clé, le remplacement de la bouche à clé par le modèle PAVA ou similaire, toutes les fournitures nécessaires (rehausse, béton, coffrage, résines, produits spécifiques…), le remblaiement et compactage soigné autour de la bouche à clé, la réfection à l’identique du revêtement de surface.</t>
  </si>
  <si>
    <t>En revêtement des espaces verts</t>
  </si>
  <si>
    <t>En fosses de plantation d'arbre</t>
  </si>
  <si>
    <t>8 m³/ arbre</t>
  </si>
  <si>
    <t>Ce prix rémunère au mètre cube la fourniture et la mise en œuvre de terre végétale conforme à la norme dans les espaces verts et dans les fosses de plantation d’arbres.
Il comprend l'analyse physico-chimique de la terre, la fourniture, le transport et le déchargement, la mise en œuvre selon les formes à réaliser, le réglage, l’évacuation des matériaux excédentaire.
La qualité de la terre végétale livrée devra être soumise à l'agrément du Maître d’Œuvre avant livraison sur le chantier.</t>
  </si>
  <si>
    <t>Fourniture et mise en œuvre de terre végétale</t>
  </si>
  <si>
    <t>AM003</t>
  </si>
  <si>
    <t>Fourniture et mise en œuvre de mélange terre-pierre</t>
  </si>
  <si>
    <t>Ce prix rémunère au mètre cube la fourniture et la mise en œuvre de mélange terre –pierre dans les fosses de plantation d’arbres situés sur les espaces piéton.
Il comprend la fourniture de la terre végétale, la fourniture des pierres, la fourniture des amendements, la réalisation du mélange sur chantier, la mise en œuvre mécanique ou manuelle, le compactage à la plaque vibrante, la mise en œuvre selon les formes à réaliser, le réglage, l’évacuation des matériaux excédentaires.
La qualité de la terre végétale livrée devra être soumise à l'agrément du Maître d’Œuvre avant livraison sur le chantier.
12 m³ / arbre</t>
  </si>
  <si>
    <t>AM004</t>
  </si>
  <si>
    <t>Préparation de fosse de plantation</t>
  </si>
  <si>
    <t>Ce prix rémunère au mètre cube la préparation des fosses de plantation des arbres. Il comprend les terrassements, le décompactage du fond de forme, l'évacuation des matériaux en centre de valorisation.</t>
  </si>
  <si>
    <t>Plantation d'arbre tige</t>
  </si>
  <si>
    <t>Ce prix rémunère à l’unité la fourniture et la plantation d’arbre tige.
Il comprend les terrassements mécaniques ou manuels dans des zones non accessibles aux engins, la fumure organique, la fourniture d'eau, l’arrosage copieux, la fourniture et la plantation de l’arbre, la garantie de reprise de 1 an, l’évacuation en décharge agrée des matériaux excédentaires, toutes sujétions,</t>
  </si>
  <si>
    <t>AM005</t>
  </si>
  <si>
    <t>AM005a</t>
  </si>
  <si>
    <t>Acer campestre 30/35</t>
  </si>
  <si>
    <t>AM005b</t>
  </si>
  <si>
    <t>Corylus colurnea 30/35</t>
  </si>
  <si>
    <t>AM005c</t>
  </si>
  <si>
    <t>AM005d</t>
  </si>
  <si>
    <t>AM005e</t>
  </si>
  <si>
    <t>Liquidambar styraciflua 30/35</t>
  </si>
  <si>
    <t>Gleditsia triacanthos 30/35</t>
  </si>
  <si>
    <t>Fraxinus ornus 30/35</t>
  </si>
  <si>
    <t>AM005f</t>
  </si>
  <si>
    <t>Melia azedarach 30/35</t>
  </si>
  <si>
    <t>AM005g</t>
  </si>
  <si>
    <t>Schinus molle 30/35</t>
  </si>
  <si>
    <t>AM005h</t>
  </si>
  <si>
    <t>Zelkova serrata 30/35</t>
  </si>
  <si>
    <t>Plantation d'arbre en cépée</t>
  </si>
  <si>
    <t>Ce prix rémunère à l’unité la fourniture et la plantation d’arbre en cépée.
Il comprend les terrassements mécaniques ou manuels dans des zones non accessibles aux engins, la fumure organique, la fourniture d'eau, l’arrosage copieux, la fourniture et la plantation de l’arbre, la garantie de reprise de 1 an, l’évacuation en décharge agrée des matériaux excédentaires, toutes sujétions,</t>
  </si>
  <si>
    <t>AM006</t>
  </si>
  <si>
    <t>AM006a</t>
  </si>
  <si>
    <t>AM006b</t>
  </si>
  <si>
    <t>Cercis siliquastrum 350/400</t>
  </si>
  <si>
    <t>Quercus myrcinifolia 350/400</t>
  </si>
  <si>
    <t>Tuteurage monopode</t>
  </si>
  <si>
    <t>Le prix rémunère la fourniture et la pose du tuteurage complet d’un arbre en cépée ou de conifère.
Il comprend la réalisation des terrassements, la fourniture et la pose du piquet, fiché en biais dans le sol, les attaches en matière souple garnies d’œillets, l’évacuation des matériaux excédentaires en décharge agréée.</t>
  </si>
  <si>
    <t>AM007</t>
  </si>
  <si>
    <t>Tuteurage par ancrage</t>
  </si>
  <si>
    <t>Le prix rémunère la fourniture et la pose du tuteurage par ancrage de motte des arbres tiges.
Il comprend la réalisation des terrassements, la fourniture et la pose du système d’ancrage (ancres ou treillis soudé), les câbles ou/et les sangles en fonction du système choisi, l’évacuation des matériaux excédentaires en décharge agréée.</t>
  </si>
  <si>
    <t>AM008</t>
  </si>
  <si>
    <t>Ce prix rémunère à l’unité la fourniture et la plantation d’arbustes.
Il comprend les terrassements mécaniques ou manuels dans des zones non accessibles aux engins, la fumure organique, la fourniture d'eau, l’arrosage copieux, la fourniture et la plantation d’arbustes, la garantie de reprise de 1 an, l’évacuation en décharge agrée des matériaux excédentaires, toutes sujétions,</t>
  </si>
  <si>
    <t>AM009</t>
  </si>
  <si>
    <t>AM009a</t>
  </si>
  <si>
    <t>AM009u</t>
  </si>
  <si>
    <t>AM009b</t>
  </si>
  <si>
    <t>Plantation d'arbuste et de vivaces</t>
  </si>
  <si>
    <t>Cistus ladanifer 80/100</t>
  </si>
  <si>
    <t>Rosmarinus officinalis 80/100</t>
  </si>
  <si>
    <t>AM009c</t>
  </si>
  <si>
    <t>Acanthus mollis C3</t>
  </si>
  <si>
    <t>AM009d</t>
  </si>
  <si>
    <t>Artemisia arborescens C3</t>
  </si>
  <si>
    <t>AM009e</t>
  </si>
  <si>
    <t>Asphodelus fistulosus C3</t>
  </si>
  <si>
    <t>AM009f</t>
  </si>
  <si>
    <t>AM009g</t>
  </si>
  <si>
    <t>AM009h</t>
  </si>
  <si>
    <t>Bupleurum frutiosum C3</t>
  </si>
  <si>
    <t>Cistus x Florentinus ' Tramontane' C3</t>
  </si>
  <si>
    <t>Convolvulus cneorum C3</t>
  </si>
  <si>
    <t>Erigeron karvinskians C3</t>
  </si>
  <si>
    <t>AM009i</t>
  </si>
  <si>
    <t>AM009j</t>
  </si>
  <si>
    <t>AM009k</t>
  </si>
  <si>
    <t>AM009l</t>
  </si>
  <si>
    <t>AM009m</t>
  </si>
  <si>
    <t>AM009n</t>
  </si>
  <si>
    <t>AM009o</t>
  </si>
  <si>
    <t>Euphorbia rigide C3</t>
  </si>
  <si>
    <t>Euphorbia frutiosum C3</t>
  </si>
  <si>
    <t>Festuca glauca C3</t>
  </si>
  <si>
    <t>Gypsophila repens alba C3</t>
  </si>
  <si>
    <t>Helichrysum italicum C3</t>
  </si>
  <si>
    <t>Imperata cylindrica 'Red baron' C3</t>
  </si>
  <si>
    <t>AM009p</t>
  </si>
  <si>
    <t>AM009q</t>
  </si>
  <si>
    <t>AM009r</t>
  </si>
  <si>
    <t>AM009s</t>
  </si>
  <si>
    <t>AM009t</t>
  </si>
  <si>
    <t>Salvia greggii 'alba' C3</t>
  </si>
  <si>
    <t>Santolina lindavica C3</t>
  </si>
  <si>
    <t>Santolina neapolitana 'sulfurea' C3</t>
  </si>
  <si>
    <t>Senecio greyi sunchine C3</t>
  </si>
  <si>
    <t>Stipa gigantea C3</t>
  </si>
  <si>
    <t>AM010</t>
  </si>
  <si>
    <t>Paillage copeaux de bois ép 10cm y compris bâche biodégradable en chanvre</t>
  </si>
  <si>
    <t>Ce prix rémunère, au mètre carré, la réalisation du paillage des zones plantées en copeaux de bois de feuillus, sur une épaisseur de 10cm.
Ce prix comprend la fourniture et la mise en œuvre de la bâche, la fourniture et la mise en œuvre des copeaux, sur une épaisseur de 10cm, le nettoyage des abords.</t>
  </si>
  <si>
    <t>AM011</t>
  </si>
  <si>
    <t>Travaux de finalisation sur 2 ans  - Entretien post-plantation des arbres</t>
  </si>
  <si>
    <t>AM012</t>
  </si>
  <si>
    <t>Travaux de finalisation sur 2 ans  - Entretien post-plantation des arbustes</t>
  </si>
  <si>
    <t>Ce prix rémunère à l'unité les travaux d'entretien post plantation des arbres sur 2 ans à compter de la réception.
Il comprend la surveillance annuelle, l'entretien des arbres tige et cépées, les tailles, l'arrosage des arbres, y compris fourniture d'eau, l'évacaution des produits des coupes, tailles, etc.</t>
  </si>
  <si>
    <t>Ce prix rémunère au mètre carré les travaux d'entretien post plantation des arbustes et vivaces sur 2 ans à compter de la réception.
Il comprend la surveillance annuelle, l'entretien des arbustes et vivaces, les tailles, l'arrosage, y compris fourniture d'eau, , l'évacaution des produits des coupes, tailles, etc., le nettoyage général des espaces verts à chaque intervention.</t>
  </si>
  <si>
    <t>AM001</t>
  </si>
  <si>
    <t>AM001a</t>
  </si>
  <si>
    <t>AM001b</t>
  </si>
  <si>
    <t>Total rubrique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</si>
</sst>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0.00\ &quot;€&quot;;\-#,##0.00\ &quot;€&quot;"/>
    <numFmt numFmtId="44" formatCode="_-* #,##0.00\ &quot;€&quot;_-;\-* #,##0.00\ &quot;€&quot;_-;_-* &quot;-&quot;??\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Century Gothic"/>
      <family val="2"/>
    </font>
    <font>
      <sz val="10"/>
      <color theme="1"/>
      <name val="Century Gothic"/>
      <family val="2"/>
    </font>
    <font>
      <b/>
      <sz val="11"/>
      <color theme="1"/>
      <name val="Century Gothic"/>
      <family val="2"/>
    </font>
    <font>
      <b/>
      <sz val="11"/>
      <color rgb="FF3333FF"/>
      <name val="Century Gothic"/>
      <family val="2"/>
    </font>
    <font>
      <b/>
      <i/>
      <u/>
      <sz val="16"/>
      <color rgb="FF3333FF"/>
      <name val="Century Gothic"/>
      <family val="2"/>
    </font>
    <font>
      <b/>
      <u/>
      <sz val="11"/>
      <color rgb="FF3333FF"/>
      <name val="Century Gothic"/>
      <family val="2"/>
    </font>
    <font>
      <b/>
      <u/>
      <sz val="11"/>
      <color theme="1"/>
      <name val="Century Gothic"/>
      <family val="2"/>
    </font>
    <font>
      <b/>
      <sz val="10"/>
      <color theme="1"/>
      <name val="Century Gothic"/>
      <family val="2"/>
    </font>
    <font>
      <b/>
      <u/>
      <sz val="10"/>
      <color theme="1"/>
      <name val="Century Gothic"/>
      <family val="2"/>
    </font>
    <font>
      <b/>
      <u/>
      <sz val="10"/>
      <color rgb="FF3333FF"/>
      <name val="Century Gothic"/>
      <family val="2"/>
    </font>
    <font>
      <sz val="10"/>
      <color rgb="FF3333FF"/>
      <name val="Century Gothic"/>
      <family val="2"/>
    </font>
    <font>
      <b/>
      <i/>
      <sz val="10"/>
      <color rgb="FF3333FF"/>
      <name val="Century Gothic"/>
      <family val="2"/>
    </font>
    <font>
      <b/>
      <u/>
      <sz val="12"/>
      <color rgb="FF3333FF"/>
      <name val="Century Gothic"/>
      <family val="2"/>
    </font>
    <font>
      <sz val="11"/>
      <name val="Century Gothic"/>
      <family val="2"/>
    </font>
    <font>
      <b/>
      <sz val="11"/>
      <color theme="0"/>
      <name val="Century Gothic"/>
      <family val="2"/>
    </font>
    <font>
      <b/>
      <sz val="11"/>
      <color theme="1"/>
      <name val="Calibri"/>
      <family val="2"/>
      <scheme val="minor"/>
    </font>
    <font>
      <b/>
      <sz val="12"/>
      <color theme="1"/>
      <name val="Century Gothic"/>
      <family val="2"/>
    </font>
    <font>
      <b/>
      <sz val="14"/>
      <color theme="1"/>
      <name val="Century Gothic"/>
      <family val="2"/>
    </font>
    <font>
      <i/>
      <sz val="10"/>
      <color theme="1"/>
      <name val="Century Gothic"/>
      <family val="2"/>
    </font>
    <font>
      <b/>
      <sz val="20"/>
      <color theme="1"/>
      <name val="Calibri"/>
      <family val="2"/>
      <scheme val="minor"/>
    </font>
  </fonts>
  <fills count="3">
    <fill>
      <patternFill patternType="none"/>
    </fill>
    <fill>
      <patternFill patternType="gray125"/>
    </fill>
    <fill>
      <patternFill patternType="solid">
        <fgColor theme="4" tint="0.59996337778862885"/>
        <bgColor indexed="64"/>
      </patternFill>
    </fill>
  </fills>
  <borders count="9">
    <border>
      <left/>
      <right/>
      <top/>
      <bottom/>
      <diagonal/>
    </border>
    <border>
      <left style="double">
        <color rgb="FF3333FF"/>
      </left>
      <right style="double">
        <color rgb="FF3333FF"/>
      </right>
      <top style="double">
        <color rgb="FF3333FF"/>
      </top>
      <bottom style="double">
        <color rgb="FF3333FF"/>
      </bottom>
      <diagonal/>
    </border>
    <border>
      <left style="double">
        <color rgb="FF3333FF"/>
      </left>
      <right style="double">
        <color rgb="FF3333FF"/>
      </right>
      <top style="double">
        <color rgb="FF3333FF"/>
      </top>
      <bottom/>
      <diagonal/>
    </border>
    <border>
      <left style="double">
        <color rgb="FF3333FF"/>
      </left>
      <right style="double">
        <color rgb="FF3333FF"/>
      </right>
      <top/>
      <bottom/>
      <diagonal/>
    </border>
    <border>
      <left style="double">
        <color rgb="FF3333FF"/>
      </left>
      <right style="double">
        <color rgb="FF3333FF"/>
      </right>
      <top/>
      <bottom style="thin">
        <color rgb="FF3333FF"/>
      </bottom>
      <diagonal/>
    </border>
    <border>
      <left style="double">
        <color rgb="FF3333FF"/>
      </left>
      <right style="double">
        <color rgb="FF3333FF"/>
      </right>
      <top style="medium">
        <color rgb="FF3333FF"/>
      </top>
      <bottom style="medium">
        <color rgb="FF3333FF"/>
      </bottom>
      <diagonal/>
    </border>
    <border>
      <left/>
      <right/>
      <top style="medium">
        <color rgb="FF3333FF"/>
      </top>
      <bottom/>
      <diagonal/>
    </border>
    <border>
      <left/>
      <right/>
      <top/>
      <bottom style="medium">
        <color rgb="FF3333FF"/>
      </bottom>
      <diagonal/>
    </border>
    <border>
      <left style="double">
        <color rgb="FF3333FF"/>
      </left>
      <right style="double">
        <color rgb="FF3333FF"/>
      </right>
      <top/>
      <bottom style="double">
        <color rgb="FF3333FF"/>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4" fillId="2" borderId="1" xfId="0" applyFont="1" applyFill="1" applyBorder="1" applyAlignment="1">
      <alignment horizontal="center" vertical="center" wrapText="1"/>
    </xf>
    <xf numFmtId="0" fontId="3" fillId="0" borderId="0" xfId="0" applyFont="1"/>
    <xf numFmtId="0" fontId="6" fillId="0" borderId="2" xfId="0" applyFont="1" applyBorder="1" applyAlignment="1">
      <alignment horizontal="center" vertical="center"/>
    </xf>
    <xf numFmtId="0" fontId="7" fillId="0" borderId="2" xfId="0" applyFont="1" applyBorder="1" applyAlignment="1">
      <alignment horizontal="left" vertical="center"/>
    </xf>
    <xf numFmtId="0" fontId="6" fillId="0" borderId="3" xfId="0" applyFont="1" applyBorder="1" applyAlignment="1">
      <alignment horizontal="center" vertical="center"/>
    </xf>
    <xf numFmtId="0" fontId="8" fillId="0" borderId="3" xfId="0" applyFont="1" applyBorder="1" applyAlignment="1">
      <alignment horizontal="left" vertical="center"/>
    </xf>
    <xf numFmtId="0" fontId="4" fillId="0" borderId="3" xfId="0" applyFont="1" applyBorder="1" applyAlignment="1">
      <alignment horizontal="left" vertical="center" wrapText="1"/>
    </xf>
    <xf numFmtId="0" fontId="5" fillId="0" borderId="3" xfId="0" applyFont="1" applyBorder="1" applyAlignment="1">
      <alignment horizontal="center" vertical="center"/>
    </xf>
    <xf numFmtId="0" fontId="6" fillId="0" borderId="4" xfId="0" applyFont="1" applyBorder="1" applyAlignment="1">
      <alignment horizontal="center" vertical="center"/>
    </xf>
    <xf numFmtId="0" fontId="9" fillId="0" borderId="4"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7" fontId="5" fillId="0" borderId="2" xfId="0" applyNumberFormat="1" applyFont="1" applyBorder="1" applyAlignment="1">
      <alignment horizontal="center" vertical="center"/>
    </xf>
    <xf numFmtId="7" fontId="5" fillId="0" borderId="3" xfId="0" applyNumberFormat="1" applyFont="1" applyBorder="1" applyAlignment="1">
      <alignment horizontal="center" vertical="center"/>
    </xf>
    <xf numFmtId="0" fontId="7" fillId="0" borderId="2" xfId="0" applyFont="1" applyBorder="1" applyAlignment="1">
      <alignment horizontal="left" vertical="center" wrapText="1"/>
    </xf>
    <xf numFmtId="0" fontId="4" fillId="0" borderId="0" xfId="0" applyFont="1"/>
    <xf numFmtId="0" fontId="2" fillId="0" borderId="0" xfId="0" applyFont="1"/>
    <xf numFmtId="0" fontId="11" fillId="0" borderId="0" xfId="0" applyFont="1"/>
    <xf numFmtId="0" fontId="10" fillId="0" borderId="0" xfId="0" applyFont="1"/>
    <xf numFmtId="14" fontId="10" fillId="0" borderId="0" xfId="0" applyNumberFormat="1" applyFont="1"/>
    <xf numFmtId="7" fontId="17" fillId="0" borderId="0" xfId="0" applyNumberFormat="1" applyFont="1"/>
    <xf numFmtId="0" fontId="17" fillId="0" borderId="0" xfId="0" applyFont="1" applyAlignment="1">
      <alignment horizontal="right"/>
    </xf>
    <xf numFmtId="0" fontId="15" fillId="0" borderId="0" xfId="0" applyFont="1"/>
    <xf numFmtId="0" fontId="6" fillId="0" borderId="0" xfId="0" applyFont="1"/>
    <xf numFmtId="0" fontId="4" fillId="0" borderId="6" xfId="0" applyFont="1" applyBorder="1"/>
    <xf numFmtId="0" fontId="15" fillId="0" borderId="0" xfId="0" applyFont="1" applyAlignment="1">
      <alignment horizontal="right"/>
    </xf>
    <xf numFmtId="9" fontId="15" fillId="0" borderId="0" xfId="1" applyFont="1" applyAlignment="1" applyProtection="1">
      <alignment horizontal="center"/>
    </xf>
    <xf numFmtId="0" fontId="4" fillId="0" borderId="7" xfId="0" applyFont="1" applyBorder="1"/>
    <xf numFmtId="0" fontId="6" fillId="0" borderId="7" xfId="0" applyFont="1" applyBorder="1"/>
    <xf numFmtId="0" fontId="4" fillId="0" borderId="3" xfId="0" applyFont="1" applyBorder="1" applyAlignment="1">
      <alignment horizontal="center" vertical="center"/>
    </xf>
    <xf numFmtId="0" fontId="12" fillId="0" borderId="3" xfId="0" applyFont="1" applyBorder="1" applyAlignment="1">
      <alignment horizontal="right" vertical="center" wrapText="1"/>
    </xf>
    <xf numFmtId="0" fontId="12" fillId="0" borderId="3" xfId="0" applyFont="1" applyBorder="1" applyAlignment="1">
      <alignment horizontal="left" vertical="center" wrapText="1"/>
    </xf>
    <xf numFmtId="0" fontId="4" fillId="0" borderId="8" xfId="0" applyFont="1" applyBorder="1" applyAlignment="1">
      <alignment horizontal="center" vertical="center"/>
    </xf>
    <xf numFmtId="7" fontId="4" fillId="0" borderId="8" xfId="0" applyNumberFormat="1" applyFont="1" applyBorder="1" applyAlignment="1">
      <alignment horizontal="center" vertical="center"/>
    </xf>
    <xf numFmtId="7" fontId="13" fillId="0" borderId="8" xfId="0" applyNumberFormat="1" applyFont="1" applyBorder="1" applyAlignment="1">
      <alignment horizontal="center" vertical="center"/>
    </xf>
    <xf numFmtId="0" fontId="12" fillId="0" borderId="8" xfId="0" applyFont="1" applyBorder="1" applyAlignment="1">
      <alignment horizontal="left" vertical="center" wrapText="1"/>
    </xf>
    <xf numFmtId="0" fontId="2" fillId="0" borderId="0" xfId="0" applyFont="1" applyAlignment="1">
      <alignment horizontal="center"/>
    </xf>
    <xf numFmtId="4" fontId="2" fillId="0" borderId="0" xfId="0" applyNumberFormat="1" applyFont="1" applyAlignment="1">
      <alignment horizontal="center"/>
    </xf>
    <xf numFmtId="7" fontId="2" fillId="0" borderId="0" xfId="0" applyNumberFormat="1" applyFont="1" applyAlignment="1">
      <alignment horizontal="center"/>
    </xf>
    <xf numFmtId="0" fontId="18" fillId="0" borderId="0" xfId="0" applyFont="1"/>
    <xf numFmtId="0" fontId="8" fillId="0" borderId="3" xfId="0" applyFont="1" applyBorder="1" applyAlignment="1">
      <alignment horizontal="left" vertical="center" wrapText="1"/>
    </xf>
    <xf numFmtId="0" fontId="20" fillId="0" borderId="0" xfId="0" applyFont="1"/>
    <xf numFmtId="0" fontId="19" fillId="0" borderId="0" xfId="0" applyFont="1"/>
    <xf numFmtId="0" fontId="21" fillId="0" borderId="3" xfId="0" applyFont="1" applyBorder="1" applyAlignment="1">
      <alignment horizontal="center" vertical="center"/>
    </xf>
    <xf numFmtId="0" fontId="21" fillId="0" borderId="3" xfId="0" applyFont="1" applyBorder="1" applyAlignment="1">
      <alignment horizontal="left" vertical="center" wrapText="1"/>
    </xf>
    <xf numFmtId="7" fontId="0" fillId="0" borderId="0" xfId="0" applyNumberFormat="1"/>
    <xf numFmtId="44" fontId="5" fillId="0" borderId="3" xfId="0" applyNumberFormat="1" applyFont="1" applyBorder="1" applyAlignment="1" applyProtection="1">
      <alignment horizontal="center" vertical="center"/>
      <protection locked="0"/>
    </xf>
    <xf numFmtId="44" fontId="5" fillId="0" borderId="3" xfId="0" applyNumberFormat="1" applyFont="1" applyBorder="1" applyAlignment="1">
      <alignment horizontal="center" vertical="center"/>
    </xf>
    <xf numFmtId="44" fontId="5" fillId="0" borderId="4" xfId="0" applyNumberFormat="1" applyFont="1" applyBorder="1" applyAlignment="1">
      <alignment horizontal="center" vertical="center"/>
    </xf>
    <xf numFmtId="44" fontId="5" fillId="0" borderId="2" xfId="0" applyNumberFormat="1" applyFont="1" applyBorder="1" applyAlignment="1">
      <alignment horizontal="center" vertical="center"/>
    </xf>
    <xf numFmtId="44" fontId="4" fillId="0" borderId="3" xfId="0" applyNumberFormat="1" applyFont="1" applyBorder="1" applyAlignment="1">
      <alignment horizontal="center" vertical="center"/>
    </xf>
    <xf numFmtId="44" fontId="13" fillId="0" borderId="3" xfId="0" applyNumberFormat="1" applyFont="1" applyBorder="1" applyAlignment="1">
      <alignment horizontal="center" vertical="center"/>
    </xf>
    <xf numFmtId="44" fontId="14" fillId="0" borderId="5" xfId="0" applyNumberFormat="1" applyFont="1" applyBorder="1" applyAlignment="1">
      <alignment horizontal="center" vertical="center"/>
    </xf>
    <xf numFmtId="44" fontId="14" fillId="0" borderId="3" xfId="0" applyNumberFormat="1" applyFont="1" applyBorder="1" applyAlignment="1">
      <alignment horizontal="center" vertical="center"/>
    </xf>
    <xf numFmtId="44" fontId="6" fillId="0" borderId="0" xfId="0" applyNumberFormat="1" applyFont="1"/>
    <xf numFmtId="44" fontId="6" fillId="0" borderId="6" xfId="0" applyNumberFormat="1" applyFont="1" applyBorder="1"/>
    <xf numFmtId="44" fontId="16" fillId="0" borderId="0" xfId="0" applyNumberFormat="1" applyFont="1"/>
    <xf numFmtId="0" fontId="4" fillId="0" borderId="3" xfId="0" applyFont="1" applyBorder="1" applyAlignment="1">
      <alignment horizontal="center" vertical="top"/>
    </xf>
    <xf numFmtId="44" fontId="4" fillId="0" borderId="3" xfId="0" applyNumberFormat="1" applyFont="1" applyBorder="1" applyAlignment="1">
      <alignment horizontal="center" vertical="top"/>
    </xf>
    <xf numFmtId="44" fontId="13" fillId="0" borderId="3" xfId="0" applyNumberFormat="1" applyFont="1" applyBorder="1" applyAlignment="1">
      <alignment horizontal="center" vertical="top"/>
    </xf>
    <xf numFmtId="0" fontId="4" fillId="0" borderId="3" xfId="0" applyFont="1" applyBorder="1" applyAlignment="1">
      <alignment horizontal="left" vertical="top" wrapText="1"/>
    </xf>
    <xf numFmtId="0" fontId="6" fillId="0" borderId="8" xfId="0" applyFont="1" applyBorder="1" applyAlignment="1">
      <alignment horizontal="center" vertical="center"/>
    </xf>
    <xf numFmtId="0" fontId="9" fillId="0" borderId="8" xfId="0" applyFont="1" applyBorder="1" applyAlignment="1">
      <alignment horizontal="center" vertical="center"/>
    </xf>
    <xf numFmtId="0" fontId="5" fillId="0" borderId="8"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9" fillId="0" borderId="0" xfId="0" applyFont="1" applyAlignment="1">
      <alignment horizontal="center"/>
    </xf>
    <xf numFmtId="0" fontId="4"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7" fontId="5" fillId="0" borderId="0" xfId="0" applyNumberFormat="1" applyFont="1" applyBorder="1" applyAlignment="1">
      <alignment horizontal="center" vertical="center"/>
    </xf>
    <xf numFmtId="0" fontId="4" fillId="0" borderId="3" xfId="0" applyFont="1" applyBorder="1" applyAlignment="1">
      <alignment horizontal="left" vertical="center" wrapText="1"/>
    </xf>
    <xf numFmtId="0" fontId="6" fillId="0" borderId="2" xfId="0" applyFont="1" applyFill="1" applyBorder="1" applyAlignment="1">
      <alignment horizontal="center" vertical="center"/>
    </xf>
    <xf numFmtId="0" fontId="0" fillId="0" borderId="0" xfId="0" applyAlignment="1">
      <alignment horizontal="center" vertical="center"/>
    </xf>
    <xf numFmtId="0" fontId="8" fillId="0" borderId="3" xfId="0" applyFont="1" applyFill="1" applyBorder="1" applyAlignment="1">
      <alignment horizontal="left" vertical="center"/>
    </xf>
    <xf numFmtId="0" fontId="6" fillId="0" borderId="4" xfId="0" applyFont="1" applyFill="1" applyBorder="1" applyAlignment="1">
      <alignment horizontal="center" vertical="center"/>
    </xf>
    <xf numFmtId="0" fontId="21" fillId="0" borderId="3" xfId="0" applyFont="1" applyBorder="1" applyAlignment="1">
      <alignment horizontal="center" vertical="top"/>
    </xf>
    <xf numFmtId="0" fontId="21" fillId="0" borderId="3" xfId="0" applyFont="1" applyBorder="1" applyAlignment="1">
      <alignment horizontal="left" vertical="top" wrapText="1"/>
    </xf>
    <xf numFmtId="7" fontId="5" fillId="0" borderId="8" xfId="0" applyNumberFormat="1" applyFont="1" applyBorder="1" applyAlignment="1">
      <alignment horizontal="center" vertical="center"/>
    </xf>
    <xf numFmtId="0" fontId="21" fillId="0" borderId="8" xfId="0" applyFont="1" applyBorder="1" applyAlignment="1">
      <alignment horizontal="center" vertical="top"/>
    </xf>
    <xf numFmtId="0" fontId="21" fillId="0" borderId="8" xfId="0" applyFont="1" applyBorder="1" applyAlignment="1">
      <alignment horizontal="left" vertical="center" wrapText="1"/>
    </xf>
    <xf numFmtId="44" fontId="4" fillId="0" borderId="8" xfId="0" applyNumberFormat="1" applyFont="1" applyBorder="1" applyAlignment="1">
      <alignment horizontal="center" vertical="center"/>
    </xf>
    <xf numFmtId="44" fontId="13" fillId="0" borderId="8" xfId="0" applyNumberFormat="1" applyFont="1" applyBorder="1" applyAlignment="1">
      <alignment horizontal="center" vertical="center"/>
    </xf>
    <xf numFmtId="0" fontId="20"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22" fillId="0" borderId="0" xfId="0" applyFont="1" applyAlignment="1">
      <alignment horizontal="center" vertical="center"/>
    </xf>
    <xf numFmtId="0" fontId="19" fillId="0" borderId="0" xfId="0" applyFont="1" applyAlignment="1">
      <alignment horizontal="center" wrapText="1"/>
    </xf>
  </cellXfs>
  <cellStyles count="2">
    <cellStyle name="Normal" xfId="0" builtinId="0"/>
    <cellStyle name="Pourcentage" xfId="1"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7560000</xdr:colOff>
      <xdr:row>30</xdr:row>
      <xdr:rowOff>168623</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0000" cy="10693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7560000</xdr:colOff>
      <xdr:row>15</xdr:row>
      <xdr:rowOff>184498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0000" cy="106937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3"/>
  <sheetViews>
    <sheetView view="pageBreakPreview" zoomScale="60" zoomScaleNormal="100" workbookViewId="0">
      <selection activeCell="G1" sqref="G1"/>
    </sheetView>
  </sheetViews>
  <sheetFormatPr baseColWidth="10" defaultRowHeight="15" x14ac:dyDescent="0.25"/>
  <cols>
    <col min="1" max="1" width="113.7109375" customWidth="1"/>
    <col min="6" max="6" width="10.42578125" customWidth="1"/>
    <col min="8" max="8" width="7" customWidth="1"/>
    <col min="9" max="9" width="8.140625" customWidth="1"/>
  </cols>
  <sheetData>
    <row r="1" ht="399" customHeight="1" x14ac:dyDescent="0.25"/>
    <row r="3" ht="9.9499999999999993" customHeight="1" x14ac:dyDescent="0.25"/>
  </sheetData>
  <printOptions horizontalCentered="1" verticalCentered="1"/>
  <pageMargins left="0" right="0" top="0" bottom="0" header="0" footer="0"/>
  <pageSetup paperSize="9" scale="9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2:M215"/>
  <sheetViews>
    <sheetView tabSelected="1" view="pageBreakPreview" zoomScaleNormal="100" zoomScaleSheetLayoutView="100" workbookViewId="0">
      <selection activeCell="D11" sqref="D11"/>
    </sheetView>
  </sheetViews>
  <sheetFormatPr baseColWidth="10" defaultColWidth="11.42578125" defaultRowHeight="15" x14ac:dyDescent="0.25"/>
  <cols>
    <col min="1" max="1" width="10" customWidth="1"/>
    <col min="2" max="2" width="60.28515625" customWidth="1"/>
    <col min="3" max="3" width="10" customWidth="1"/>
    <col min="4" max="4" width="14" customWidth="1"/>
  </cols>
  <sheetData>
    <row r="2" spans="1:13" x14ac:dyDescent="0.25">
      <c r="B2" s="40" t="s">
        <v>32</v>
      </c>
    </row>
    <row r="3" spans="1:13" x14ac:dyDescent="0.25">
      <c r="B3" s="40" t="s">
        <v>33</v>
      </c>
    </row>
    <row r="4" spans="1:13" x14ac:dyDescent="0.25">
      <c r="B4" s="40" t="s">
        <v>34</v>
      </c>
    </row>
    <row r="5" spans="1:13" ht="18" x14ac:dyDescent="0.25">
      <c r="A5" s="86" t="s">
        <v>54</v>
      </c>
      <c r="B5" s="86"/>
      <c r="C5" s="86"/>
      <c r="D5" s="86"/>
      <c r="E5" s="42"/>
      <c r="F5" s="42"/>
      <c r="G5" s="89"/>
      <c r="H5" s="89"/>
      <c r="I5" s="89"/>
      <c r="J5" s="89"/>
      <c r="K5" s="89"/>
      <c r="L5" s="89"/>
      <c r="M5" s="89"/>
    </row>
    <row r="6" spans="1:13" ht="30.95" customHeight="1" x14ac:dyDescent="0.25">
      <c r="A6" s="87" t="s">
        <v>55</v>
      </c>
      <c r="B6" s="87"/>
      <c r="C6" s="87"/>
      <c r="D6" s="87"/>
      <c r="E6" s="43"/>
      <c r="F6" s="43"/>
      <c r="G6" s="89"/>
      <c r="H6" s="89"/>
      <c r="I6" s="89"/>
      <c r="J6" s="89"/>
      <c r="K6" s="89"/>
      <c r="L6" s="89"/>
      <c r="M6" s="89"/>
    </row>
    <row r="7" spans="1:13" ht="15.75" x14ac:dyDescent="0.25">
      <c r="A7" s="88" t="s">
        <v>61</v>
      </c>
      <c r="B7" s="88"/>
      <c r="C7" s="88"/>
      <c r="D7" s="88"/>
      <c r="E7" s="43"/>
      <c r="F7" s="43"/>
      <c r="G7" s="89"/>
      <c r="H7" s="89"/>
      <c r="I7" s="89"/>
      <c r="J7" s="89"/>
      <c r="K7" s="89"/>
      <c r="L7" s="89"/>
      <c r="M7" s="89"/>
    </row>
    <row r="8" spans="1:13" ht="15.75" thickBot="1" x14ac:dyDescent="0.3">
      <c r="G8" s="89"/>
      <c r="H8" s="89"/>
      <c r="I8" s="89"/>
      <c r="J8" s="89"/>
      <c r="K8" s="89"/>
      <c r="L8" s="89"/>
      <c r="M8" s="89"/>
    </row>
    <row r="9" spans="1:13" ht="35.1" customHeight="1" thickTop="1" thickBot="1" x14ac:dyDescent="0.3">
      <c r="A9" s="1" t="s">
        <v>0</v>
      </c>
      <c r="B9" s="1" t="s">
        <v>3</v>
      </c>
      <c r="C9" s="1" t="s">
        <v>1</v>
      </c>
      <c r="D9" s="1" t="s">
        <v>2</v>
      </c>
    </row>
    <row r="10" spans="1:13" ht="24.95" customHeight="1" thickTop="1" x14ac:dyDescent="0.25">
      <c r="A10" s="3"/>
      <c r="B10" s="4" t="s">
        <v>5</v>
      </c>
      <c r="C10" s="12"/>
      <c r="D10" s="13"/>
    </row>
    <row r="11" spans="1:13" x14ac:dyDescent="0.25">
      <c r="A11" s="5" t="s">
        <v>4</v>
      </c>
      <c r="B11" s="6" t="s">
        <v>57</v>
      </c>
      <c r="C11" s="8" t="s">
        <v>6</v>
      </c>
      <c r="D11" s="47">
        <v>0</v>
      </c>
    </row>
    <row r="12" spans="1:13" ht="337.5" x14ac:dyDescent="0.25">
      <c r="A12" s="5"/>
      <c r="B12" s="7" t="s">
        <v>58</v>
      </c>
      <c r="C12" s="8"/>
      <c r="D12" s="48"/>
    </row>
    <row r="13" spans="1:13" x14ac:dyDescent="0.25">
      <c r="A13" s="5"/>
      <c r="B13" s="8" t="str">
        <f>IF(C11="ft","Le forfait",IF(C11="u","L'unité",IF(C11="m²","Le mètre carré",IF(C11="m³","Le mètre cube",IF(C11="m","Le mètre",IF(C11="j","Le jour",IF(C11="t","La tonne",Erreur)))))))</f>
        <v>Le forfait</v>
      </c>
      <c r="C13" s="8"/>
      <c r="D13" s="48"/>
    </row>
    <row r="14" spans="1:13" ht="30" customHeight="1" x14ac:dyDescent="0.25">
      <c r="A14" s="9"/>
      <c r="B14" s="10" t="str">
        <f>ConvNumberLetter(D11,1)</f>
        <v>zéro Euro zéro Cent</v>
      </c>
      <c r="C14" s="11"/>
      <c r="D14" s="49"/>
    </row>
    <row r="15" spans="1:13" x14ac:dyDescent="0.25">
      <c r="A15" s="5" t="s">
        <v>7</v>
      </c>
      <c r="B15" s="6" t="s">
        <v>59</v>
      </c>
      <c r="C15" s="8" t="s">
        <v>6</v>
      </c>
      <c r="D15" s="47">
        <v>0</v>
      </c>
    </row>
    <row r="16" spans="1:13" ht="216" x14ac:dyDescent="0.25">
      <c r="A16" s="5"/>
      <c r="B16" s="7" t="s">
        <v>60</v>
      </c>
      <c r="C16" s="8"/>
      <c r="D16" s="48"/>
    </row>
    <row r="17" spans="1:4" x14ac:dyDescent="0.25">
      <c r="A17" s="5"/>
      <c r="B17" s="8" t="str">
        <f>IF(C15="ft","Le forfait",IF(C15="u","L'unité",IF(C15="m²","Le mètre carré",IF(C15="m³","Le mètre cube",IF(C15="m","Le mètre",IF(C15="j","Le jour",IF(C15="t","La tonne",Erreur)))))))</f>
        <v>Le forfait</v>
      </c>
      <c r="C17" s="8"/>
      <c r="D17" s="48"/>
    </row>
    <row r="18" spans="1:4" ht="30" customHeight="1" thickBot="1" x14ac:dyDescent="0.3">
      <c r="A18" s="9"/>
      <c r="B18" s="10" t="str">
        <f>ConvNumberLetter(D15,1)</f>
        <v>zéro Euro zéro Cent</v>
      </c>
      <c r="C18" s="11"/>
      <c r="D18" s="49"/>
    </row>
    <row r="19" spans="1:4" ht="24.95" customHeight="1" thickTop="1" x14ac:dyDescent="0.25">
      <c r="A19" s="75"/>
      <c r="B19" s="4" t="s">
        <v>41</v>
      </c>
      <c r="C19" s="12"/>
      <c r="D19" s="50"/>
    </row>
    <row r="20" spans="1:4" ht="28.5" x14ac:dyDescent="0.25">
      <c r="A20" s="5" t="s">
        <v>42</v>
      </c>
      <c r="B20" s="41" t="s">
        <v>35</v>
      </c>
      <c r="C20" s="8" t="s">
        <v>8</v>
      </c>
      <c r="D20" s="47">
        <v>0</v>
      </c>
    </row>
    <row r="21" spans="1:4" ht="94.5" x14ac:dyDescent="0.25">
      <c r="A21" s="5"/>
      <c r="B21" s="7" t="s">
        <v>52</v>
      </c>
      <c r="C21" s="8"/>
      <c r="D21" s="48"/>
    </row>
    <row r="22" spans="1:4" x14ac:dyDescent="0.25">
      <c r="A22" s="5"/>
      <c r="B22" s="8" t="str">
        <f>IF(C20="ft","Le forfait",IF(C20="u","L'unité",IF(C20="m²","Le mètre carré",IF(C20="m³","Le mètre cube",IF(C20="m","Le mètre",IF(C20="j","Le jour",IF(C20="t","La tonne",Erreur)))))))</f>
        <v>Le mètre cube</v>
      </c>
      <c r="C22" s="8"/>
      <c r="D22" s="48"/>
    </row>
    <row r="23" spans="1:4" ht="30" customHeight="1" x14ac:dyDescent="0.25">
      <c r="A23" s="9"/>
      <c r="B23" s="10" t="str">
        <f>ConvNumberLetter(D20,1)</f>
        <v>zéro Euro zéro Cent</v>
      </c>
      <c r="C23" s="11"/>
      <c r="D23" s="49"/>
    </row>
    <row r="24" spans="1:4" ht="28.5" x14ac:dyDescent="0.25">
      <c r="A24" s="5" t="s">
        <v>43</v>
      </c>
      <c r="B24" s="41" t="s">
        <v>36</v>
      </c>
      <c r="C24" s="8" t="s">
        <v>8</v>
      </c>
      <c r="D24" s="47">
        <v>0</v>
      </c>
    </row>
    <row r="25" spans="1:4" ht="108" x14ac:dyDescent="0.25">
      <c r="A25" s="5"/>
      <c r="B25" s="7" t="s">
        <v>53</v>
      </c>
      <c r="C25" s="8"/>
      <c r="D25" s="48"/>
    </row>
    <row r="26" spans="1:4" x14ac:dyDescent="0.25">
      <c r="A26" s="5"/>
      <c r="B26" s="8" t="str">
        <f>IF(C24="ft","Le forfait",IF(C24="u","L'unité",IF(C24="m²","Le mètre carré",IF(C24="m³","Le mètre cube",IF(C24="m","Le mètre",IF(C24="j","Le jour",IF(C24="t","La tonne",Erreur)))))))</f>
        <v>Le mètre cube</v>
      </c>
      <c r="C26" s="8"/>
      <c r="D26" s="48"/>
    </row>
    <row r="27" spans="1:4" ht="30" customHeight="1" x14ac:dyDescent="0.25">
      <c r="A27" s="9"/>
      <c r="B27" s="10" t="str">
        <f>ConvNumberLetter(D24,1)</f>
        <v>zéro Euro zéro Cent</v>
      </c>
      <c r="C27" s="11"/>
      <c r="D27" s="49"/>
    </row>
    <row r="28" spans="1:4" ht="28.5" x14ac:dyDescent="0.25">
      <c r="A28" s="5" t="s">
        <v>44</v>
      </c>
      <c r="B28" s="41" t="s">
        <v>37</v>
      </c>
      <c r="C28" s="8" t="s">
        <v>8</v>
      </c>
      <c r="D28" s="47">
        <v>0</v>
      </c>
    </row>
    <row r="29" spans="1:4" ht="94.5" x14ac:dyDescent="0.25">
      <c r="A29" s="5"/>
      <c r="B29" s="7" t="s">
        <v>38</v>
      </c>
      <c r="C29" s="8"/>
      <c r="D29" s="48"/>
    </row>
    <row r="30" spans="1:4" x14ac:dyDescent="0.25">
      <c r="A30" s="5"/>
      <c r="B30" s="8" t="str">
        <f>IF(C28="ft","Le forfait",IF(C28="u","L'unité",IF(C28="m²","Le mètre carré",IF(C28="m³","Le mètre cube",IF(C28="m","Le mètre",IF(C28="j","Le jour",IF(C28="t","La tonne",Erreur)))))))</f>
        <v>Le mètre cube</v>
      </c>
      <c r="C30" s="8"/>
      <c r="D30" s="48"/>
    </row>
    <row r="31" spans="1:4" ht="30" customHeight="1" x14ac:dyDescent="0.25">
      <c r="A31" s="9"/>
      <c r="B31" s="10" t="str">
        <f>ConvNumberLetter(D28,1)</f>
        <v>zéro Euro zéro Cent</v>
      </c>
      <c r="C31" s="11"/>
      <c r="D31" s="49"/>
    </row>
    <row r="32" spans="1:4" ht="28.5" x14ac:dyDescent="0.25">
      <c r="A32" s="5" t="s">
        <v>45</v>
      </c>
      <c r="B32" s="41" t="s">
        <v>39</v>
      </c>
      <c r="C32" s="8" t="s">
        <v>10</v>
      </c>
      <c r="D32" s="47">
        <v>0</v>
      </c>
    </row>
    <row r="33" spans="1:4" ht="67.5" x14ac:dyDescent="0.25">
      <c r="A33" s="5"/>
      <c r="B33" s="7" t="s">
        <v>40</v>
      </c>
      <c r="C33" s="8"/>
      <c r="D33" s="48"/>
    </row>
    <row r="34" spans="1:4" x14ac:dyDescent="0.25">
      <c r="A34" s="5"/>
      <c r="B34" s="8" t="str">
        <f>IF(C32="ft","Le forfait",IF(C32="u","L'unité",IF(C32="m²","Le mètre carré",IF(C32="m³","Le mètre cube",IF(C32="m","Le mètre",IF(C32="j","Le jour",IF(C32="t","La tonne",Erreur)))))))</f>
        <v>Le mètre</v>
      </c>
      <c r="C34" s="8"/>
      <c r="D34" s="48"/>
    </row>
    <row r="35" spans="1:4" ht="30" customHeight="1" x14ac:dyDescent="0.25">
      <c r="A35" s="9"/>
      <c r="B35" s="10" t="str">
        <f>ConvNumberLetter(D32,1)</f>
        <v>zéro Euro zéro Cent</v>
      </c>
      <c r="C35" s="11"/>
      <c r="D35" s="49"/>
    </row>
    <row r="36" spans="1:4" ht="28.5" x14ac:dyDescent="0.25">
      <c r="A36" s="5" t="s">
        <v>46</v>
      </c>
      <c r="B36" s="41" t="s">
        <v>47</v>
      </c>
      <c r="C36" s="8" t="s">
        <v>6</v>
      </c>
      <c r="D36" s="47">
        <v>0</v>
      </c>
    </row>
    <row r="37" spans="1:4" ht="135" x14ac:dyDescent="0.25">
      <c r="A37" s="5"/>
      <c r="B37" s="7" t="s">
        <v>48</v>
      </c>
      <c r="C37" s="8"/>
      <c r="D37" s="48"/>
    </row>
    <row r="38" spans="1:4" x14ac:dyDescent="0.25">
      <c r="A38" s="5"/>
      <c r="B38" s="8" t="str">
        <f>IF(C36="ft","Le forfait",IF(C36="u","L'unité",IF(C36="m²","Le mètre carré",IF(C36="m³","Le mètre cube",IF(C36="m","Le mètre",IF(C36="j","Le jour",IF(C36="t","La tonne",Erreur)))))))</f>
        <v>Le forfait</v>
      </c>
      <c r="C38" s="8"/>
      <c r="D38" s="48"/>
    </row>
    <row r="39" spans="1:4" ht="30" customHeight="1" x14ac:dyDescent="0.25">
      <c r="A39" s="9"/>
      <c r="B39" s="10" t="str">
        <f>ConvNumberLetter(D36,1)</f>
        <v>zéro Euro zéro Cent</v>
      </c>
      <c r="C39" s="11"/>
      <c r="D39" s="49"/>
    </row>
    <row r="40" spans="1:4" x14ac:dyDescent="0.25">
      <c r="A40" s="5" t="s">
        <v>75</v>
      </c>
      <c r="B40" s="6" t="s">
        <v>76</v>
      </c>
      <c r="C40" s="8"/>
      <c r="D40" s="47"/>
    </row>
    <row r="41" spans="1:4" x14ac:dyDescent="0.25">
      <c r="A41" s="5" t="s">
        <v>77</v>
      </c>
      <c r="B41" s="6" t="s">
        <v>78</v>
      </c>
      <c r="C41" s="8" t="s">
        <v>9</v>
      </c>
      <c r="D41" s="47">
        <v>0</v>
      </c>
    </row>
    <row r="42" spans="1:4" ht="175.5" x14ac:dyDescent="0.25">
      <c r="A42" s="5"/>
      <c r="B42" s="74" t="s">
        <v>79</v>
      </c>
      <c r="C42" s="8"/>
      <c r="D42" s="47"/>
    </row>
    <row r="43" spans="1:4" x14ac:dyDescent="0.25">
      <c r="A43" s="5"/>
      <c r="B43" s="8" t="str">
        <f>IF(C41="ft","Le forfait",IF(C41="u","L'unité",IF(C41="m²","Le mètre carré",IF(C41="m³","Le mètre cube",IF(C41="m","Le mètre",IF(C41="j","Le jour",Erreur))))))</f>
        <v>L'unité</v>
      </c>
      <c r="C43" s="8"/>
      <c r="D43" s="48"/>
    </row>
    <row r="44" spans="1:4" ht="30" customHeight="1" x14ac:dyDescent="0.25">
      <c r="A44" s="9"/>
      <c r="B44" s="10" t="str">
        <f>ConvNumberLetter(D41,1)</f>
        <v>zéro Euro zéro Cent</v>
      </c>
      <c r="C44" s="11"/>
      <c r="D44" s="49"/>
    </row>
    <row r="45" spans="1:4" x14ac:dyDescent="0.25">
      <c r="A45" s="5" t="s">
        <v>80</v>
      </c>
      <c r="B45" s="6" t="s">
        <v>81</v>
      </c>
      <c r="C45" s="8" t="s">
        <v>9</v>
      </c>
      <c r="D45" s="47">
        <v>0</v>
      </c>
    </row>
    <row r="46" spans="1:4" ht="189" x14ac:dyDescent="0.25">
      <c r="A46" s="5"/>
      <c r="B46" s="74" t="s">
        <v>82</v>
      </c>
      <c r="C46" s="8"/>
      <c r="D46" s="47"/>
    </row>
    <row r="47" spans="1:4" x14ac:dyDescent="0.25">
      <c r="A47" s="5"/>
      <c r="B47" s="8" t="str">
        <f>IF(C45="ft","Le forfait",IF(C45="u","L'unité",IF(C45="m²","Le mètre carré",IF(C45="m³","Le mètre cube",IF(C45="m","Le mètre",IF(C45="j","Le jour",Erreur))))))</f>
        <v>L'unité</v>
      </c>
      <c r="C47" s="8"/>
      <c r="D47" s="48"/>
    </row>
    <row r="48" spans="1:4" ht="30" customHeight="1" thickBot="1" x14ac:dyDescent="0.3">
      <c r="A48" s="9"/>
      <c r="B48" s="10" t="str">
        <f>ConvNumberLetter(D45,1)</f>
        <v>zéro Euro zéro Cent</v>
      </c>
      <c r="C48" s="11"/>
      <c r="D48" s="49"/>
    </row>
    <row r="49" spans="1:4" ht="24.95" customHeight="1" thickTop="1" x14ac:dyDescent="0.25">
      <c r="A49" s="3"/>
      <c r="B49" s="4" t="s">
        <v>62</v>
      </c>
      <c r="C49" s="12"/>
      <c r="D49" s="50"/>
    </row>
    <row r="50" spans="1:4" x14ac:dyDescent="0.25">
      <c r="A50" s="5" t="s">
        <v>63</v>
      </c>
      <c r="B50" s="6" t="s">
        <v>64</v>
      </c>
      <c r="C50" s="8" t="s">
        <v>9</v>
      </c>
      <c r="D50" s="47">
        <v>0</v>
      </c>
    </row>
    <row r="51" spans="1:4" ht="148.5" x14ac:dyDescent="0.25">
      <c r="A51" s="5"/>
      <c r="B51" s="74" t="s">
        <v>65</v>
      </c>
      <c r="C51" s="8"/>
      <c r="D51" s="48"/>
    </row>
    <row r="52" spans="1:4" x14ac:dyDescent="0.25">
      <c r="A52" s="5"/>
      <c r="B52" s="8" t="str">
        <f>IF(C50="ft","Le forfait",IF(C50="u","L'unité",IF(C50="m²","Le mètre carré",IF(C50="m³","Le mètre cube",IF(C50="m","Le mètre",IF(C50="j","Le jour",IF(C50="t","La tonne",Erreur)))))))</f>
        <v>L'unité</v>
      </c>
      <c r="C52" s="8"/>
      <c r="D52" s="48"/>
    </row>
    <row r="53" spans="1:4" ht="30" customHeight="1" x14ac:dyDescent="0.25">
      <c r="A53" s="9"/>
      <c r="B53" s="10" t="str">
        <f>ConvNumberLetter(D50,1)</f>
        <v>zéro Euro zéro Cent</v>
      </c>
      <c r="C53" s="11"/>
      <c r="D53" s="49"/>
    </row>
    <row r="54" spans="1:4" x14ac:dyDescent="0.25">
      <c r="A54" s="5" t="s">
        <v>66</v>
      </c>
      <c r="B54" s="6" t="s">
        <v>67</v>
      </c>
      <c r="C54" s="8" t="s">
        <v>68</v>
      </c>
      <c r="D54" s="47">
        <v>0</v>
      </c>
    </row>
    <row r="55" spans="1:4" ht="202.5" x14ac:dyDescent="0.25">
      <c r="A55" s="5"/>
      <c r="B55" s="74" t="s">
        <v>69</v>
      </c>
      <c r="C55" s="8"/>
      <c r="D55" s="48"/>
    </row>
    <row r="56" spans="1:4" x14ac:dyDescent="0.25">
      <c r="A56" s="5"/>
      <c r="B56" s="8" t="str">
        <f>IF(C54="ft","Le forfait",IF(C54="u","L'unité",IF(C54="m²","Le mètre carré",IF(C54="m³","Le mètre cube",IF(C54="m","Le mètre",IF(C54="j","Le jour",IF(C54="t","La tonne",Erreur)))))))</f>
        <v>Le mètre carré</v>
      </c>
      <c r="C56" s="8"/>
      <c r="D56" s="48"/>
    </row>
    <row r="57" spans="1:4" ht="30" customHeight="1" x14ac:dyDescent="0.25">
      <c r="A57" s="9"/>
      <c r="B57" s="10" t="str">
        <f>ConvNumberLetter(D54,1)</f>
        <v>zéro Euro zéro Cent</v>
      </c>
      <c r="C57" s="11"/>
      <c r="D57" s="49"/>
    </row>
    <row r="58" spans="1:4" x14ac:dyDescent="0.25">
      <c r="A58" s="5" t="s">
        <v>70</v>
      </c>
      <c r="B58" s="6" t="s">
        <v>71</v>
      </c>
      <c r="C58" s="8" t="s">
        <v>8</v>
      </c>
      <c r="D58" s="47">
        <v>0</v>
      </c>
    </row>
    <row r="59" spans="1:4" ht="94.5" x14ac:dyDescent="0.25">
      <c r="A59" s="5"/>
      <c r="B59" s="74" t="s">
        <v>72</v>
      </c>
      <c r="C59" s="8"/>
      <c r="D59" s="48"/>
    </row>
    <row r="60" spans="1:4" x14ac:dyDescent="0.25">
      <c r="A60" s="5"/>
      <c r="B60" s="8" t="str">
        <f>IF(C58="ft","Le forfait",IF(C58="u","L'unité",IF(C58="m²","Le mètre carré",IF(C58="m³","Le mètre cube",IF(C58="m","Le mètre",IF(C58="j","Le jour",IF(C58="t","La tonne",Erreur)))))))</f>
        <v>Le mètre cube</v>
      </c>
      <c r="C60" s="8"/>
      <c r="D60" s="48"/>
    </row>
    <row r="61" spans="1:4" ht="30" customHeight="1" thickBot="1" x14ac:dyDescent="0.3">
      <c r="A61" s="9"/>
      <c r="B61" s="10" t="str">
        <f>ConvNumberLetter(D58,1)</f>
        <v>zéro Euro zéro Cent</v>
      </c>
      <c r="C61" s="11"/>
      <c r="D61" s="49"/>
    </row>
    <row r="62" spans="1:4" ht="21" thickTop="1" x14ac:dyDescent="0.25">
      <c r="A62" s="3"/>
      <c r="B62" s="15" t="s">
        <v>74</v>
      </c>
      <c r="C62" s="12"/>
      <c r="D62" s="50"/>
    </row>
    <row r="63" spans="1:4" x14ac:dyDescent="0.25">
      <c r="A63" s="5" t="s">
        <v>179</v>
      </c>
      <c r="B63" s="6" t="s">
        <v>87</v>
      </c>
      <c r="C63" s="8"/>
      <c r="D63" s="47"/>
    </row>
    <row r="64" spans="1:4" ht="121.5" x14ac:dyDescent="0.25">
      <c r="A64" s="5"/>
      <c r="B64" s="74" t="s">
        <v>86</v>
      </c>
      <c r="C64" s="8"/>
      <c r="D64" s="48"/>
    </row>
    <row r="65" spans="1:4" x14ac:dyDescent="0.25">
      <c r="A65" s="69" t="s">
        <v>180</v>
      </c>
      <c r="B65" s="77" t="s">
        <v>83</v>
      </c>
      <c r="C65" s="8" t="s">
        <v>8</v>
      </c>
      <c r="D65" s="47">
        <v>0</v>
      </c>
    </row>
    <row r="66" spans="1:4" x14ac:dyDescent="0.25">
      <c r="A66" s="5"/>
      <c r="B66" s="8" t="str">
        <f>IF(C65="ft","Le forfait",IF(C65="u","L'unité",IF(C65="m²","Le mètre carré",IF(C65="m³","Le mètre cube",IF(C65="m","Le mètre",IF(C65="t","La tonne",IF(C65="j","Le jour",IF(C65="t","La tonne",Erreur))))))))</f>
        <v>Le mètre cube</v>
      </c>
      <c r="C66" s="8"/>
      <c r="D66" s="48"/>
    </row>
    <row r="67" spans="1:4" ht="30" customHeight="1" x14ac:dyDescent="0.25">
      <c r="A67" s="5"/>
      <c r="B67" s="8" t="str">
        <f>ConvNumberLetter(D65,1)</f>
        <v>zéro Euro zéro Cent</v>
      </c>
      <c r="C67" s="8"/>
      <c r="D67" s="48"/>
    </row>
    <row r="68" spans="1:4" x14ac:dyDescent="0.25">
      <c r="A68" s="69" t="s">
        <v>181</v>
      </c>
      <c r="B68" s="77" t="s">
        <v>84</v>
      </c>
      <c r="C68" s="8" t="s">
        <v>8</v>
      </c>
      <c r="D68" s="47">
        <v>0</v>
      </c>
    </row>
    <row r="69" spans="1:4" x14ac:dyDescent="0.25">
      <c r="A69" s="69"/>
      <c r="B69" s="74" t="s">
        <v>85</v>
      </c>
      <c r="C69" s="8"/>
      <c r="D69" s="47"/>
    </row>
    <row r="70" spans="1:4" x14ac:dyDescent="0.25">
      <c r="A70" s="5"/>
      <c r="B70" s="8" t="str">
        <f>IF(C68="ft","Le forfait",IF(C68="u","L'unité",IF(C68="m²","Le mètre carré",IF(C68="m³","Le mètre cube",IF(C68="m","Le mètre",IF(C68="t","La tonne",IF(C68="j","Le jour",IF(C68="t","La tonne",Erreur))))))))</f>
        <v>Le mètre cube</v>
      </c>
      <c r="C70" s="8"/>
      <c r="D70" s="48"/>
    </row>
    <row r="71" spans="1:4" ht="30" customHeight="1" x14ac:dyDescent="0.25">
      <c r="A71" s="9"/>
      <c r="B71" s="11" t="str">
        <f>ConvNumberLetter(D68,1)</f>
        <v>zéro Euro zéro Cent</v>
      </c>
      <c r="C71" s="11"/>
      <c r="D71" s="49"/>
    </row>
    <row r="72" spans="1:4" x14ac:dyDescent="0.25">
      <c r="A72" s="5" t="s">
        <v>88</v>
      </c>
      <c r="B72" s="6" t="s">
        <v>89</v>
      </c>
      <c r="C72" s="8" t="s">
        <v>8</v>
      </c>
      <c r="D72" s="47">
        <v>0</v>
      </c>
    </row>
    <row r="73" spans="1:4" ht="162" x14ac:dyDescent="0.25">
      <c r="A73" s="5"/>
      <c r="B73" s="74" t="s">
        <v>90</v>
      </c>
      <c r="C73" s="8"/>
      <c r="D73" s="48"/>
    </row>
    <row r="74" spans="1:4" x14ac:dyDescent="0.25">
      <c r="A74" s="5"/>
      <c r="B74" s="8" t="str">
        <f>IF(C72="ft","Le forfait",IF(C72="u","L'unité",IF(C72="m²","Le mètre carré",IF(C72="m³","Le mètre cube",IF(C72="m","Le mètre",IF(C72="j","Le jour",Erreur))))))</f>
        <v>Le mètre cube</v>
      </c>
      <c r="C74" s="8"/>
      <c r="D74" s="48"/>
    </row>
    <row r="75" spans="1:4" ht="30" customHeight="1" x14ac:dyDescent="0.25">
      <c r="A75" s="9"/>
      <c r="B75" s="11" t="str">
        <f>ConvNumberLetter(D72,1)</f>
        <v>zéro Euro zéro Cent</v>
      </c>
      <c r="C75" s="11"/>
      <c r="D75" s="49"/>
    </row>
    <row r="76" spans="1:4" x14ac:dyDescent="0.25">
      <c r="A76" s="5" t="s">
        <v>91</v>
      </c>
      <c r="B76" s="6" t="s">
        <v>92</v>
      </c>
      <c r="C76" s="8" t="s">
        <v>8</v>
      </c>
      <c r="D76" s="47">
        <v>0</v>
      </c>
    </row>
    <row r="77" spans="1:4" ht="54" x14ac:dyDescent="0.25">
      <c r="A77" s="5"/>
      <c r="B77" s="74" t="s">
        <v>93</v>
      </c>
      <c r="C77" s="8"/>
      <c r="D77" s="48"/>
    </row>
    <row r="78" spans="1:4" x14ac:dyDescent="0.25">
      <c r="A78" s="5"/>
      <c r="B78" s="8" t="str">
        <f>IF(C76="ft","Le forfait",IF(C76="u","L'unité",IF(C76="m²","Le mètre carré",IF(C76="m³","Le mètre cube",IF(C76="m","Le mètre",IF(C76="j","Le jour",Erreur))))))</f>
        <v>Le mètre cube</v>
      </c>
      <c r="C78" s="8"/>
      <c r="D78" s="48"/>
    </row>
    <row r="79" spans="1:4" ht="30" customHeight="1" x14ac:dyDescent="0.25">
      <c r="A79" s="9"/>
      <c r="B79" s="11" t="str">
        <f>ConvNumberLetter(D76,1)</f>
        <v>zéro Euro zéro Cent</v>
      </c>
      <c r="C79" s="11"/>
      <c r="D79" s="49"/>
    </row>
    <row r="80" spans="1:4" ht="30" customHeight="1" x14ac:dyDescent="0.25">
      <c r="A80" s="5" t="s">
        <v>96</v>
      </c>
      <c r="B80" s="6" t="s">
        <v>94</v>
      </c>
      <c r="C80" s="8"/>
      <c r="D80" s="47"/>
    </row>
    <row r="81" spans="1:4" ht="108" x14ac:dyDescent="0.25">
      <c r="A81" s="5"/>
      <c r="B81" s="74" t="s">
        <v>95</v>
      </c>
      <c r="C81" s="8"/>
      <c r="D81" s="48"/>
    </row>
    <row r="82" spans="1:4" x14ac:dyDescent="0.25">
      <c r="A82" s="69" t="s">
        <v>97</v>
      </c>
      <c r="B82" s="6" t="s">
        <v>98</v>
      </c>
      <c r="C82" s="8" t="s">
        <v>9</v>
      </c>
      <c r="D82" s="47">
        <v>0</v>
      </c>
    </row>
    <row r="83" spans="1:4" x14ac:dyDescent="0.25">
      <c r="A83" s="69"/>
      <c r="B83" s="8" t="str">
        <f>IF(C82="ft","Le forfait",IF(C82="u","L'unité",IF(C82="m²","Le mètre carré",IF(C82="m³","Le mètre cube",IF(C82="m","Le mètre",IF(C82="j","Le jour",Erreur))))))</f>
        <v>L'unité</v>
      </c>
      <c r="C83" s="8"/>
      <c r="D83" s="48"/>
    </row>
    <row r="84" spans="1:4" ht="30" customHeight="1" x14ac:dyDescent="0.25">
      <c r="A84" s="69"/>
      <c r="B84" s="8" t="str">
        <f>ConvNumberLetter(D82,1)</f>
        <v>zéro Euro zéro Cent</v>
      </c>
      <c r="C84" s="8"/>
      <c r="D84" s="48"/>
    </row>
    <row r="85" spans="1:4" x14ac:dyDescent="0.25">
      <c r="A85" s="69" t="s">
        <v>99</v>
      </c>
      <c r="B85" s="6" t="s">
        <v>100</v>
      </c>
      <c r="C85" s="8" t="s">
        <v>9</v>
      </c>
      <c r="D85" s="47">
        <v>0</v>
      </c>
    </row>
    <row r="86" spans="1:4" x14ac:dyDescent="0.25">
      <c r="A86" s="69"/>
      <c r="B86" s="8" t="str">
        <f>IF(C85="ft","Le forfait",IF(C85="u","L'unité",IF(C85="m²","Le mètre carré",IF(C85="m³","Le mètre cube",IF(C85="m","Le mètre",IF(C85="j","Le jour",Erreur))))))</f>
        <v>L'unité</v>
      </c>
      <c r="C86" s="8"/>
      <c r="D86" s="48"/>
    </row>
    <row r="87" spans="1:4" ht="30" customHeight="1" x14ac:dyDescent="0.25">
      <c r="A87" s="69"/>
      <c r="B87" s="8" t="str">
        <f>ConvNumberLetter(D85,1)</f>
        <v>zéro Euro zéro Cent</v>
      </c>
      <c r="C87" s="8"/>
      <c r="D87" s="48"/>
    </row>
    <row r="88" spans="1:4" x14ac:dyDescent="0.25">
      <c r="A88" s="69" t="s">
        <v>101</v>
      </c>
      <c r="B88" s="6" t="s">
        <v>106</v>
      </c>
      <c r="C88" s="8" t="s">
        <v>9</v>
      </c>
      <c r="D88" s="47">
        <v>0</v>
      </c>
    </row>
    <row r="89" spans="1:4" x14ac:dyDescent="0.25">
      <c r="A89" s="69"/>
      <c r="B89" s="8" t="str">
        <f>IF(C88="ft","Le forfait",IF(C88="u","L'unité",IF(C88="m²","Le mètre carré",IF(C88="m³","Le mètre cube",IF(C88="m","Le mètre",IF(C88="j","Le jour",Erreur))))))</f>
        <v>L'unité</v>
      </c>
      <c r="C89" s="8"/>
      <c r="D89" s="48"/>
    </row>
    <row r="90" spans="1:4" ht="30" customHeight="1" x14ac:dyDescent="0.25">
      <c r="A90" s="69"/>
      <c r="B90" s="8" t="str">
        <f>ConvNumberLetter(D88,1)</f>
        <v>zéro Euro zéro Cent</v>
      </c>
      <c r="C90" s="8"/>
      <c r="D90" s="48"/>
    </row>
    <row r="91" spans="1:4" x14ac:dyDescent="0.25">
      <c r="A91" s="69" t="s">
        <v>102</v>
      </c>
      <c r="B91" s="6" t="s">
        <v>105</v>
      </c>
      <c r="C91" s="8" t="s">
        <v>9</v>
      </c>
      <c r="D91" s="47">
        <v>0</v>
      </c>
    </row>
    <row r="92" spans="1:4" x14ac:dyDescent="0.25">
      <c r="A92" s="69"/>
      <c r="B92" s="8" t="str">
        <f>IF(C91="ft","Le forfait",IF(C91="u","L'unité",IF(C91="m²","Le mètre carré",IF(C91="m³","Le mètre cube",IF(C91="m","Le mètre",IF(C91="j","Le jour",Erreur))))))</f>
        <v>L'unité</v>
      </c>
      <c r="C92" s="8"/>
      <c r="D92" s="48"/>
    </row>
    <row r="93" spans="1:4" ht="30" customHeight="1" x14ac:dyDescent="0.25">
      <c r="A93" s="69"/>
      <c r="B93" s="8" t="str">
        <f>ConvNumberLetter(D91,1)</f>
        <v>zéro Euro zéro Cent</v>
      </c>
      <c r="C93" s="8"/>
      <c r="D93" s="48"/>
    </row>
    <row r="94" spans="1:4" x14ac:dyDescent="0.25">
      <c r="A94" s="69" t="s">
        <v>103</v>
      </c>
      <c r="B94" s="6" t="s">
        <v>104</v>
      </c>
      <c r="C94" s="8" t="s">
        <v>9</v>
      </c>
      <c r="D94" s="47">
        <v>0</v>
      </c>
    </row>
    <row r="95" spans="1:4" x14ac:dyDescent="0.25">
      <c r="A95" s="69"/>
      <c r="B95" s="8" t="str">
        <f>IF(C94="ft","Le forfait",IF(C94="u","L'unité",IF(C94="m²","Le mètre carré",IF(C94="m³","Le mètre cube",IF(C94="m","Le mètre",IF(C94="j","Le jour",Erreur))))))</f>
        <v>L'unité</v>
      </c>
      <c r="C95" s="8"/>
      <c r="D95" s="48"/>
    </row>
    <row r="96" spans="1:4" ht="30" customHeight="1" x14ac:dyDescent="0.25">
      <c r="A96" s="69"/>
      <c r="B96" s="8" t="str">
        <f>ConvNumberLetter(D94,1)</f>
        <v>zéro Euro zéro Cent</v>
      </c>
      <c r="C96" s="8"/>
      <c r="D96" s="48"/>
    </row>
    <row r="97" spans="1:4" x14ac:dyDescent="0.25">
      <c r="A97" s="69" t="s">
        <v>107</v>
      </c>
      <c r="B97" s="6" t="s">
        <v>108</v>
      </c>
      <c r="C97" s="8" t="s">
        <v>9</v>
      </c>
      <c r="D97" s="47">
        <v>0</v>
      </c>
    </row>
    <row r="98" spans="1:4" x14ac:dyDescent="0.25">
      <c r="A98" s="69"/>
      <c r="B98" s="8" t="str">
        <f>IF(C97="ft","Le forfait",IF(C97="u","L'unité",IF(C97="m²","Le mètre carré",IF(C97="m³","Le mètre cube",IF(C97="m","Le mètre",IF(C97="j","Le jour",Erreur))))))</f>
        <v>L'unité</v>
      </c>
      <c r="C98" s="8"/>
      <c r="D98" s="48"/>
    </row>
    <row r="99" spans="1:4" ht="30" customHeight="1" x14ac:dyDescent="0.25">
      <c r="A99" s="69"/>
      <c r="B99" s="8" t="str">
        <f>ConvNumberLetter(D97,1)</f>
        <v>zéro Euro zéro Cent</v>
      </c>
      <c r="C99" s="8"/>
      <c r="D99" s="48"/>
    </row>
    <row r="100" spans="1:4" x14ac:dyDescent="0.25">
      <c r="A100" s="69" t="s">
        <v>109</v>
      </c>
      <c r="B100" s="6" t="s">
        <v>110</v>
      </c>
      <c r="C100" s="8" t="s">
        <v>9</v>
      </c>
      <c r="D100" s="47">
        <v>0</v>
      </c>
    </row>
    <row r="101" spans="1:4" x14ac:dyDescent="0.25">
      <c r="A101" s="69"/>
      <c r="B101" s="8" t="str">
        <f>IF(C100="ft","Le forfait",IF(C100="u","L'unité",IF(C100="m²","Le mètre carré",IF(C100="m³","Le mètre cube",IF(C100="m","Le mètre",IF(C100="j","Le jour",Erreur))))))</f>
        <v>L'unité</v>
      </c>
      <c r="C101" s="8"/>
      <c r="D101" s="48"/>
    </row>
    <row r="102" spans="1:4" ht="30" customHeight="1" x14ac:dyDescent="0.25">
      <c r="A102" s="69"/>
      <c r="B102" s="8" t="str">
        <f>ConvNumberLetter(D100,1)</f>
        <v>zéro Euro zéro Cent</v>
      </c>
      <c r="C102" s="8"/>
      <c r="D102" s="48"/>
    </row>
    <row r="103" spans="1:4" x14ac:dyDescent="0.25">
      <c r="A103" s="69" t="s">
        <v>111</v>
      </c>
      <c r="B103" s="6" t="s">
        <v>112</v>
      </c>
      <c r="C103" s="8" t="s">
        <v>9</v>
      </c>
      <c r="D103" s="47">
        <v>0</v>
      </c>
    </row>
    <row r="104" spans="1:4" x14ac:dyDescent="0.25">
      <c r="A104" s="69"/>
      <c r="B104" s="8" t="str">
        <f>IF(C103="ft","Le forfait",IF(C103="u","L'unité",IF(C103="m²","Le mètre carré",IF(C103="m³","Le mètre cube",IF(C103="m","Le mètre",IF(C103="j","Le jour",Erreur))))))</f>
        <v>L'unité</v>
      </c>
      <c r="C104" s="8"/>
      <c r="D104" s="48"/>
    </row>
    <row r="105" spans="1:4" ht="30" customHeight="1" x14ac:dyDescent="0.25">
      <c r="A105" s="78"/>
      <c r="B105" s="11" t="str">
        <f>ConvNumberLetter(D103,1)</f>
        <v>zéro Euro zéro Cent</v>
      </c>
      <c r="C105" s="11"/>
      <c r="D105" s="49"/>
    </row>
    <row r="106" spans="1:4" ht="30" customHeight="1" x14ac:dyDescent="0.25">
      <c r="A106" s="5" t="s">
        <v>115</v>
      </c>
      <c r="B106" s="6" t="s">
        <v>113</v>
      </c>
      <c r="C106" s="8"/>
      <c r="D106" s="47"/>
    </row>
    <row r="107" spans="1:4" ht="108" x14ac:dyDescent="0.25">
      <c r="A107" s="5"/>
      <c r="B107" s="74" t="s">
        <v>114</v>
      </c>
      <c r="C107" s="8"/>
      <c r="D107" s="48"/>
    </row>
    <row r="108" spans="1:4" x14ac:dyDescent="0.25">
      <c r="A108" s="69" t="s">
        <v>116</v>
      </c>
      <c r="B108" s="6" t="s">
        <v>118</v>
      </c>
      <c r="C108" s="8" t="s">
        <v>9</v>
      </c>
      <c r="D108" s="47">
        <v>0</v>
      </c>
    </row>
    <row r="109" spans="1:4" x14ac:dyDescent="0.25">
      <c r="A109" s="69"/>
      <c r="B109" s="8" t="str">
        <f>IF(C108="ft","Le forfait",IF(C108="u","L'unité",IF(C108="m²","Le mètre carré",IF(C108="m³","Le mètre cube",IF(C108="m","Le mètre",IF(C108="j","Le jour",Erreur))))))</f>
        <v>L'unité</v>
      </c>
      <c r="C109" s="8"/>
      <c r="D109" s="48"/>
    </row>
    <row r="110" spans="1:4" ht="30" customHeight="1" x14ac:dyDescent="0.25">
      <c r="A110" s="69"/>
      <c r="B110" s="8" t="str">
        <f>ConvNumberLetter(D108,1)</f>
        <v>zéro Euro zéro Cent</v>
      </c>
      <c r="C110" s="8"/>
      <c r="D110" s="48"/>
    </row>
    <row r="111" spans="1:4" x14ac:dyDescent="0.25">
      <c r="A111" s="69" t="s">
        <v>117</v>
      </c>
      <c r="B111" s="6" t="s">
        <v>119</v>
      </c>
      <c r="C111" s="8" t="s">
        <v>9</v>
      </c>
      <c r="D111" s="47">
        <v>0</v>
      </c>
    </row>
    <row r="112" spans="1:4" x14ac:dyDescent="0.25">
      <c r="A112" s="69"/>
      <c r="B112" s="8" t="str">
        <f>IF(C111="ft","Le forfait",IF(C111="u","L'unité",IF(C111="m²","Le mètre carré",IF(C111="m³","Le mètre cube",IF(C111="m","Le mètre",IF(C111="j","Le jour",Erreur))))))</f>
        <v>L'unité</v>
      </c>
      <c r="C112" s="8"/>
      <c r="D112" s="48"/>
    </row>
    <row r="113" spans="1:4" ht="30" customHeight="1" x14ac:dyDescent="0.25">
      <c r="A113" s="78"/>
      <c r="B113" s="11" t="str">
        <f>ConvNumberLetter(D111,1)</f>
        <v>zéro Euro zéro Cent</v>
      </c>
      <c r="C113" s="11"/>
      <c r="D113" s="49"/>
    </row>
    <row r="114" spans="1:4" x14ac:dyDescent="0.25">
      <c r="A114" s="5" t="s">
        <v>122</v>
      </c>
      <c r="B114" s="6" t="s">
        <v>120</v>
      </c>
      <c r="C114" s="8" t="s">
        <v>9</v>
      </c>
      <c r="D114" s="47">
        <v>0</v>
      </c>
    </row>
    <row r="115" spans="1:4" ht="81" x14ac:dyDescent="0.25">
      <c r="A115" s="5"/>
      <c r="B115" s="74" t="s">
        <v>121</v>
      </c>
      <c r="C115" s="8"/>
      <c r="D115" s="48"/>
    </row>
    <row r="116" spans="1:4" x14ac:dyDescent="0.25">
      <c r="A116" s="5"/>
      <c r="B116" s="8" t="str">
        <f>IF(C114="ft","Le forfait",IF(C114="u","L'unité",IF(C114="m²","Le mètre carré",IF(C114="m³","Le mètre cube",IF(C114="m","Le mètre",IF(C114="j","Le jour",Erreur))))))</f>
        <v>L'unité</v>
      </c>
      <c r="C116" s="8"/>
      <c r="D116" s="48"/>
    </row>
    <row r="117" spans="1:4" ht="30" customHeight="1" x14ac:dyDescent="0.25">
      <c r="A117" s="9"/>
      <c r="B117" s="11" t="str">
        <f>ConvNumberLetter(D114,1)</f>
        <v>zéro Euro zéro Cent</v>
      </c>
      <c r="C117" s="11"/>
      <c r="D117" s="49"/>
    </row>
    <row r="118" spans="1:4" x14ac:dyDescent="0.25">
      <c r="A118" s="5" t="s">
        <v>125</v>
      </c>
      <c r="B118" s="6" t="s">
        <v>123</v>
      </c>
      <c r="C118" s="8" t="s">
        <v>9</v>
      </c>
      <c r="D118" s="47">
        <v>0</v>
      </c>
    </row>
    <row r="119" spans="1:4" ht="81" x14ac:dyDescent="0.25">
      <c r="A119" s="5"/>
      <c r="B119" s="74" t="s">
        <v>124</v>
      </c>
      <c r="C119" s="8"/>
      <c r="D119" s="48"/>
    </row>
    <row r="120" spans="1:4" x14ac:dyDescent="0.25">
      <c r="A120" s="5"/>
      <c r="B120" s="8" t="str">
        <f>IF(C118="ft","Le forfait",IF(C118="u","L'unité",IF(C118="m²","Le mètre carré",IF(C118="m³","Le mètre cube",IF(C118="m","Le mètre",IF(C118="j","Le jour",Erreur))))))</f>
        <v>L'unité</v>
      </c>
      <c r="C120" s="8"/>
      <c r="D120" s="48"/>
    </row>
    <row r="121" spans="1:4" ht="30" customHeight="1" x14ac:dyDescent="0.25">
      <c r="A121" s="9"/>
      <c r="B121" s="11" t="str">
        <f>ConvNumberLetter(D118,1)</f>
        <v>zéro Euro zéro Cent</v>
      </c>
      <c r="C121" s="11"/>
      <c r="D121" s="49"/>
    </row>
    <row r="122" spans="1:4" x14ac:dyDescent="0.25">
      <c r="A122" s="5" t="s">
        <v>127</v>
      </c>
      <c r="B122" s="6" t="s">
        <v>131</v>
      </c>
      <c r="C122" s="8"/>
      <c r="D122" s="47"/>
    </row>
    <row r="123" spans="1:4" ht="108" x14ac:dyDescent="0.25">
      <c r="A123" s="69"/>
      <c r="B123" s="74" t="s">
        <v>126</v>
      </c>
      <c r="C123" s="8"/>
      <c r="D123" s="48"/>
    </row>
    <row r="124" spans="1:4" x14ac:dyDescent="0.25">
      <c r="A124" s="69" t="s">
        <v>128</v>
      </c>
      <c r="B124" s="6" t="s">
        <v>132</v>
      </c>
      <c r="C124" s="8" t="s">
        <v>9</v>
      </c>
      <c r="D124" s="47">
        <v>0</v>
      </c>
    </row>
    <row r="125" spans="1:4" x14ac:dyDescent="0.25">
      <c r="A125" s="69"/>
      <c r="B125" s="8" t="str">
        <f>IF(C124="ft","Le forfait",IF(C124="u","L'unité",IF(C124="m²","Le mètre carré",IF(C124="m³","Le mètre cube",IF(C124="m","Le mètre",IF(C124="j","Le jour",Erreur))))))</f>
        <v>L'unité</v>
      </c>
      <c r="C125" s="8"/>
      <c r="D125" s="48"/>
    </row>
    <row r="126" spans="1:4" ht="30" customHeight="1" x14ac:dyDescent="0.25">
      <c r="A126" s="69"/>
      <c r="B126" s="8" t="str">
        <f>ConvNumberLetter(D124,1)</f>
        <v>zéro Euro zéro Cent</v>
      </c>
      <c r="C126" s="8"/>
      <c r="D126" s="48"/>
    </row>
    <row r="127" spans="1:4" x14ac:dyDescent="0.25">
      <c r="A127" s="69" t="s">
        <v>130</v>
      </c>
      <c r="B127" s="6" t="s">
        <v>133</v>
      </c>
      <c r="C127" s="8" t="s">
        <v>9</v>
      </c>
      <c r="D127" s="47">
        <v>0</v>
      </c>
    </row>
    <row r="128" spans="1:4" x14ac:dyDescent="0.25">
      <c r="A128" s="69"/>
      <c r="B128" s="8" t="str">
        <f>IF(C127="ft","Le forfait",IF(C127="u","L'unité",IF(C127="m²","Le mètre carré",IF(C127="m³","Le mètre cube",IF(C127="m","Le mètre",IF(C127="j","Le jour",Erreur))))))</f>
        <v>L'unité</v>
      </c>
      <c r="C128" s="8"/>
      <c r="D128" s="48"/>
    </row>
    <row r="129" spans="1:4" ht="30" customHeight="1" x14ac:dyDescent="0.25">
      <c r="A129" s="69"/>
      <c r="B129" s="8" t="str">
        <f>ConvNumberLetter(D127,1)</f>
        <v>zéro Euro zéro Cent</v>
      </c>
      <c r="C129" s="8"/>
      <c r="D129" s="48"/>
    </row>
    <row r="130" spans="1:4" x14ac:dyDescent="0.25">
      <c r="A130" s="69" t="s">
        <v>134</v>
      </c>
      <c r="B130" s="6" t="s">
        <v>135</v>
      </c>
      <c r="C130" s="8" t="s">
        <v>9</v>
      </c>
      <c r="D130" s="47">
        <v>0</v>
      </c>
    </row>
    <row r="131" spans="1:4" x14ac:dyDescent="0.25">
      <c r="A131" s="69"/>
      <c r="B131" s="8" t="str">
        <f>IF(C130="ft","Le forfait",IF(C130="u","L'unité",IF(C130="m²","Le mètre carré",IF(C130="m³","Le mètre cube",IF(C130="m","Le mètre",IF(C130="j","Le jour",Erreur))))))</f>
        <v>L'unité</v>
      </c>
      <c r="C131" s="8"/>
      <c r="D131" s="48"/>
    </row>
    <row r="132" spans="1:4" ht="30" customHeight="1" x14ac:dyDescent="0.25">
      <c r="A132" s="69"/>
      <c r="B132" s="8" t="str">
        <f>ConvNumberLetter(D130,1)</f>
        <v>zéro Euro zéro Cent</v>
      </c>
      <c r="C132" s="8"/>
      <c r="D132" s="48"/>
    </row>
    <row r="133" spans="1:4" x14ac:dyDescent="0.25">
      <c r="A133" s="69" t="s">
        <v>136</v>
      </c>
      <c r="B133" s="6" t="s">
        <v>137</v>
      </c>
      <c r="C133" s="8" t="s">
        <v>9</v>
      </c>
      <c r="D133" s="47">
        <v>0</v>
      </c>
    </row>
    <row r="134" spans="1:4" x14ac:dyDescent="0.25">
      <c r="A134" s="69"/>
      <c r="B134" s="8" t="str">
        <f>IF(C133="ft","Le forfait",IF(C133="u","L'unité",IF(C133="m²","Le mètre carré",IF(C133="m³","Le mètre cube",IF(C133="m","Le mètre",IF(C133="j","Le jour",Erreur))))))</f>
        <v>L'unité</v>
      </c>
      <c r="C134" s="8"/>
      <c r="D134" s="48"/>
    </row>
    <row r="135" spans="1:4" ht="30" customHeight="1" x14ac:dyDescent="0.25">
      <c r="A135" s="69"/>
      <c r="B135" s="8" t="str">
        <f>ConvNumberLetter(D133,1)</f>
        <v>zéro Euro zéro Cent</v>
      </c>
      <c r="C135" s="8"/>
      <c r="D135" s="48"/>
    </row>
    <row r="136" spans="1:4" x14ac:dyDescent="0.25">
      <c r="A136" s="69" t="s">
        <v>138</v>
      </c>
      <c r="B136" s="6" t="s">
        <v>139</v>
      </c>
      <c r="C136" s="8" t="s">
        <v>9</v>
      </c>
      <c r="D136" s="47">
        <v>0</v>
      </c>
    </row>
    <row r="137" spans="1:4" x14ac:dyDescent="0.25">
      <c r="A137" s="69"/>
      <c r="B137" s="8" t="str">
        <f>IF(C136="ft","Le forfait",IF(C136="u","L'unité",IF(C136="m²","Le mètre carré",IF(C136="m³","Le mètre cube",IF(C136="m","Le mètre",IF(C136="j","Le jour",Erreur))))))</f>
        <v>L'unité</v>
      </c>
      <c r="C137" s="8"/>
      <c r="D137" s="48"/>
    </row>
    <row r="138" spans="1:4" ht="30" customHeight="1" x14ac:dyDescent="0.25">
      <c r="A138" s="69"/>
      <c r="B138" s="8" t="str">
        <f>ConvNumberLetter(D136,1)</f>
        <v>zéro Euro zéro Cent</v>
      </c>
      <c r="C138" s="8"/>
      <c r="D138" s="48"/>
    </row>
    <row r="139" spans="1:4" x14ac:dyDescent="0.25">
      <c r="A139" s="69" t="s">
        <v>140</v>
      </c>
      <c r="B139" s="6" t="s">
        <v>143</v>
      </c>
      <c r="C139" s="8" t="s">
        <v>9</v>
      </c>
      <c r="D139" s="47">
        <v>0</v>
      </c>
    </row>
    <row r="140" spans="1:4" x14ac:dyDescent="0.25">
      <c r="A140" s="69"/>
      <c r="B140" s="8" t="str">
        <f>IF(C139="ft","Le forfait",IF(C139="u","L'unité",IF(C139="m²","Le mètre carré",IF(C139="m³","Le mètre cube",IF(C139="m","Le mètre",IF(C139="j","Le jour",Erreur))))))</f>
        <v>L'unité</v>
      </c>
      <c r="C140" s="8"/>
      <c r="D140" s="48"/>
    </row>
    <row r="141" spans="1:4" ht="30" customHeight="1" x14ac:dyDescent="0.25">
      <c r="A141" s="69"/>
      <c r="B141" s="8" t="str">
        <f>ConvNumberLetter(D139,1)</f>
        <v>zéro Euro zéro Cent</v>
      </c>
      <c r="C141" s="8"/>
      <c r="D141" s="48"/>
    </row>
    <row r="142" spans="1:4" x14ac:dyDescent="0.25">
      <c r="A142" s="69" t="s">
        <v>141</v>
      </c>
      <c r="B142" s="6" t="s">
        <v>144</v>
      </c>
      <c r="C142" s="8" t="s">
        <v>9</v>
      </c>
      <c r="D142" s="47">
        <v>0</v>
      </c>
    </row>
    <row r="143" spans="1:4" x14ac:dyDescent="0.25">
      <c r="A143" s="69"/>
      <c r="B143" s="8" t="str">
        <f>IF(C142="ft","Le forfait",IF(C142="u","L'unité",IF(C142="m²","Le mètre carré",IF(C142="m³","Le mètre cube",IF(C142="m","Le mètre",IF(C142="j","Le jour",Erreur))))))</f>
        <v>L'unité</v>
      </c>
      <c r="C143" s="8"/>
      <c r="D143" s="48"/>
    </row>
    <row r="144" spans="1:4" ht="30" customHeight="1" x14ac:dyDescent="0.25">
      <c r="A144" s="69"/>
      <c r="B144" s="8" t="str">
        <f>ConvNumberLetter(D142,1)</f>
        <v>zéro Euro zéro Cent</v>
      </c>
      <c r="C144" s="8"/>
      <c r="D144" s="48"/>
    </row>
    <row r="145" spans="1:4" x14ac:dyDescent="0.25">
      <c r="A145" s="69" t="s">
        <v>142</v>
      </c>
      <c r="B145" s="6" t="s">
        <v>145</v>
      </c>
      <c r="C145" s="8" t="s">
        <v>9</v>
      </c>
      <c r="D145" s="47">
        <v>0</v>
      </c>
    </row>
    <row r="146" spans="1:4" x14ac:dyDescent="0.25">
      <c r="A146" s="69"/>
      <c r="B146" s="8" t="str">
        <f>IF(C145="ft","Le forfait",IF(C145="u","L'unité",IF(C145="m²","Le mètre carré",IF(C145="m³","Le mètre cube",IF(C145="m","Le mètre",IF(C145="j","Le jour",Erreur))))))</f>
        <v>L'unité</v>
      </c>
      <c r="C146" s="8"/>
      <c r="D146" s="48"/>
    </row>
    <row r="147" spans="1:4" ht="30" customHeight="1" x14ac:dyDescent="0.25">
      <c r="A147" s="69"/>
      <c r="B147" s="8" t="str">
        <f>ConvNumberLetter(D145,1)</f>
        <v>zéro Euro zéro Cent</v>
      </c>
      <c r="C147" s="8"/>
      <c r="D147" s="48"/>
    </row>
    <row r="148" spans="1:4" x14ac:dyDescent="0.25">
      <c r="A148" s="69" t="s">
        <v>147</v>
      </c>
      <c r="B148" s="6" t="s">
        <v>146</v>
      </c>
      <c r="C148" s="8" t="s">
        <v>9</v>
      </c>
      <c r="D148" s="47">
        <v>0</v>
      </c>
    </row>
    <row r="149" spans="1:4" x14ac:dyDescent="0.25">
      <c r="A149" s="69"/>
      <c r="B149" s="8" t="str">
        <f>IF(C148="ft","Le forfait",IF(C148="u","L'unité",IF(C148="m²","Le mètre carré",IF(C148="m³","Le mètre cube",IF(C148="m","Le mètre",IF(C148="j","Le jour",Erreur))))))</f>
        <v>L'unité</v>
      </c>
      <c r="C149" s="8"/>
      <c r="D149" s="48"/>
    </row>
    <row r="150" spans="1:4" ht="30" customHeight="1" x14ac:dyDescent="0.25">
      <c r="A150" s="78"/>
      <c r="B150" s="11" t="str">
        <f>ConvNumberLetter(D148,1)</f>
        <v>zéro Euro zéro Cent</v>
      </c>
      <c r="C150" s="11"/>
      <c r="D150" s="49"/>
    </row>
    <row r="151" spans="1:4" x14ac:dyDescent="0.25">
      <c r="A151" s="69" t="s">
        <v>148</v>
      </c>
      <c r="B151" s="6" t="s">
        <v>146</v>
      </c>
      <c r="C151" s="8" t="s">
        <v>9</v>
      </c>
      <c r="D151" s="47">
        <v>0</v>
      </c>
    </row>
    <row r="152" spans="1:4" x14ac:dyDescent="0.25">
      <c r="A152" s="69"/>
      <c r="B152" s="8" t="str">
        <f>IF(C151="ft","Le forfait",IF(C151="u","L'unité",IF(C151="m²","Le mètre carré",IF(C151="m³","Le mètre cube",IF(C151="m","Le mètre",IF(C151="j","Le jour",Erreur))))))</f>
        <v>L'unité</v>
      </c>
      <c r="C152" s="8"/>
      <c r="D152" s="48"/>
    </row>
    <row r="153" spans="1:4" ht="30" customHeight="1" x14ac:dyDescent="0.25">
      <c r="A153" s="69"/>
      <c r="B153" s="8" t="str">
        <f>ConvNumberLetter(D151,1)</f>
        <v>zéro Euro zéro Cent</v>
      </c>
      <c r="C153" s="8"/>
      <c r="D153" s="48"/>
    </row>
    <row r="154" spans="1:4" x14ac:dyDescent="0.25">
      <c r="A154" s="69" t="s">
        <v>149</v>
      </c>
      <c r="B154" s="6" t="s">
        <v>154</v>
      </c>
      <c r="C154" s="8" t="s">
        <v>9</v>
      </c>
      <c r="D154" s="47">
        <v>0</v>
      </c>
    </row>
    <row r="155" spans="1:4" x14ac:dyDescent="0.25">
      <c r="A155" s="69"/>
      <c r="B155" s="8" t="str">
        <f>IF(C154="ft","Le forfait",IF(C154="u","L'unité",IF(C154="m²","Le mètre carré",IF(C154="m³","Le mètre cube",IF(C154="m","Le mètre",IF(C154="j","Le jour",Erreur))))))</f>
        <v>L'unité</v>
      </c>
      <c r="C155" s="8"/>
      <c r="D155" s="48"/>
    </row>
    <row r="156" spans="1:4" ht="30" customHeight="1" x14ac:dyDescent="0.25">
      <c r="A156" s="69"/>
      <c r="B156" s="8" t="str">
        <f>ConvNumberLetter(D154,1)</f>
        <v>zéro Euro zéro Cent</v>
      </c>
      <c r="C156" s="8"/>
      <c r="D156" s="48"/>
    </row>
    <row r="157" spans="1:4" x14ac:dyDescent="0.25">
      <c r="A157" s="69" t="s">
        <v>150</v>
      </c>
      <c r="B157" s="6" t="s">
        <v>155</v>
      </c>
      <c r="C157" s="8" t="s">
        <v>9</v>
      </c>
      <c r="D157" s="47">
        <v>0</v>
      </c>
    </row>
    <row r="158" spans="1:4" x14ac:dyDescent="0.25">
      <c r="A158" s="69"/>
      <c r="B158" s="8" t="str">
        <f>IF(C157="ft","Le forfait",IF(C157="u","L'unité",IF(C157="m²","Le mètre carré",IF(C157="m³","Le mètre cube",IF(C157="m","Le mètre",IF(C157="j","Le jour",Erreur))))))</f>
        <v>L'unité</v>
      </c>
      <c r="C158" s="8"/>
      <c r="D158" s="48"/>
    </row>
    <row r="159" spans="1:4" ht="30" customHeight="1" x14ac:dyDescent="0.25">
      <c r="A159" s="69"/>
      <c r="B159" s="8" t="str">
        <f>ConvNumberLetter(D157,1)</f>
        <v>zéro Euro zéro Cent</v>
      </c>
      <c r="C159" s="8"/>
      <c r="D159" s="48"/>
    </row>
    <row r="160" spans="1:4" x14ac:dyDescent="0.25">
      <c r="A160" s="69" t="s">
        <v>151</v>
      </c>
      <c r="B160" s="6" t="s">
        <v>156</v>
      </c>
      <c r="C160" s="8" t="s">
        <v>9</v>
      </c>
      <c r="D160" s="47">
        <v>0</v>
      </c>
    </row>
    <row r="161" spans="1:4" x14ac:dyDescent="0.25">
      <c r="A161" s="69"/>
      <c r="B161" s="8" t="str">
        <f>IF(C160="ft","Le forfait",IF(C160="u","L'unité",IF(C160="m²","Le mètre carré",IF(C160="m³","Le mètre cube",IF(C160="m","Le mètre",IF(C160="j","Le jour",Erreur))))))</f>
        <v>L'unité</v>
      </c>
      <c r="C161" s="8"/>
      <c r="D161" s="48"/>
    </row>
    <row r="162" spans="1:4" ht="30" customHeight="1" x14ac:dyDescent="0.25">
      <c r="A162" s="69"/>
      <c r="B162" s="8" t="str">
        <f>ConvNumberLetter(D160,1)</f>
        <v>zéro Euro zéro Cent</v>
      </c>
      <c r="C162" s="8"/>
      <c r="D162" s="48"/>
    </row>
    <row r="163" spans="1:4" x14ac:dyDescent="0.25">
      <c r="A163" s="69" t="s">
        <v>152</v>
      </c>
      <c r="B163" s="6" t="s">
        <v>157</v>
      </c>
      <c r="C163" s="8" t="s">
        <v>9</v>
      </c>
      <c r="D163" s="47">
        <v>0</v>
      </c>
    </row>
    <row r="164" spans="1:4" x14ac:dyDescent="0.25">
      <c r="A164" s="69"/>
      <c r="B164" s="8" t="str">
        <f>IF(C163="ft","Le forfait",IF(C163="u","L'unité",IF(C163="m²","Le mètre carré",IF(C163="m³","Le mètre cube",IF(C163="m","Le mètre",IF(C163="j","Le jour",Erreur))))))</f>
        <v>L'unité</v>
      </c>
      <c r="C164" s="8"/>
      <c r="D164" s="48"/>
    </row>
    <row r="165" spans="1:4" ht="30" customHeight="1" x14ac:dyDescent="0.25">
      <c r="A165" s="69"/>
      <c r="B165" s="8" t="str">
        <f>ConvNumberLetter(D163,1)</f>
        <v>zéro Euro zéro Cent</v>
      </c>
      <c r="C165" s="8"/>
      <c r="D165" s="48"/>
    </row>
    <row r="166" spans="1:4" x14ac:dyDescent="0.25">
      <c r="A166" s="69" t="s">
        <v>153</v>
      </c>
      <c r="B166" s="6" t="s">
        <v>158</v>
      </c>
      <c r="C166" s="8" t="s">
        <v>9</v>
      </c>
      <c r="D166" s="47">
        <v>0</v>
      </c>
    </row>
    <row r="167" spans="1:4" x14ac:dyDescent="0.25">
      <c r="A167" s="69"/>
      <c r="B167" s="8" t="str">
        <f>IF(C166="ft","Le forfait",IF(C166="u","L'unité",IF(C166="m²","Le mètre carré",IF(C166="m³","Le mètre cube",IF(C166="m","Le mètre",IF(C166="j","Le jour",Erreur))))))</f>
        <v>L'unité</v>
      </c>
      <c r="C167" s="8"/>
      <c r="D167" s="48"/>
    </row>
    <row r="168" spans="1:4" ht="30" customHeight="1" x14ac:dyDescent="0.25">
      <c r="A168" s="69"/>
      <c r="B168" s="8" t="str">
        <f>ConvNumberLetter(D166,1)</f>
        <v>zéro Euro zéro Cent</v>
      </c>
      <c r="C168" s="8"/>
      <c r="D168" s="48"/>
    </row>
    <row r="169" spans="1:4" x14ac:dyDescent="0.25">
      <c r="A169" s="69" t="s">
        <v>160</v>
      </c>
      <c r="B169" s="6" t="s">
        <v>159</v>
      </c>
      <c r="C169" s="8" t="s">
        <v>9</v>
      </c>
      <c r="D169" s="47">
        <v>0</v>
      </c>
    </row>
    <row r="170" spans="1:4" x14ac:dyDescent="0.25">
      <c r="A170" s="69"/>
      <c r="B170" s="8" t="str">
        <f>IF(C169="ft","Le forfait",IF(C169="u","L'unité",IF(C169="m²","Le mètre carré",IF(C169="m³","Le mètre cube",IF(C169="m","Le mètre",IF(C169="j","Le jour",Erreur))))))</f>
        <v>L'unité</v>
      </c>
      <c r="C170" s="8"/>
      <c r="D170" s="48"/>
    </row>
    <row r="171" spans="1:4" ht="30" customHeight="1" x14ac:dyDescent="0.25">
      <c r="A171" s="69"/>
      <c r="B171" s="8" t="str">
        <f>ConvNumberLetter(D169,1)</f>
        <v>zéro Euro zéro Cent</v>
      </c>
      <c r="C171" s="8"/>
      <c r="D171" s="48"/>
    </row>
    <row r="172" spans="1:4" x14ac:dyDescent="0.25">
      <c r="A172" s="69" t="s">
        <v>161</v>
      </c>
      <c r="B172" s="6" t="s">
        <v>165</v>
      </c>
      <c r="C172" s="8" t="s">
        <v>9</v>
      </c>
      <c r="D172" s="47">
        <v>0</v>
      </c>
    </row>
    <row r="173" spans="1:4" x14ac:dyDescent="0.25">
      <c r="A173" s="69"/>
      <c r="B173" s="8" t="str">
        <f>IF(C172="ft","Le forfait",IF(C172="u","L'unité",IF(C172="m²","Le mètre carré",IF(C172="m³","Le mètre cube",IF(C172="m","Le mètre",IF(C172="j","Le jour",Erreur))))))</f>
        <v>L'unité</v>
      </c>
      <c r="C173" s="8"/>
      <c r="D173" s="48"/>
    </row>
    <row r="174" spans="1:4" ht="30" customHeight="1" x14ac:dyDescent="0.25">
      <c r="A174" s="69"/>
      <c r="B174" s="8" t="str">
        <f>ConvNumberLetter(D172,1)</f>
        <v>zéro Euro zéro Cent</v>
      </c>
      <c r="C174" s="8"/>
      <c r="D174" s="48"/>
    </row>
    <row r="175" spans="1:4" x14ac:dyDescent="0.25">
      <c r="A175" s="69" t="s">
        <v>162</v>
      </c>
      <c r="B175" s="6" t="s">
        <v>166</v>
      </c>
      <c r="C175" s="8" t="s">
        <v>9</v>
      </c>
      <c r="D175" s="47">
        <v>0</v>
      </c>
    </row>
    <row r="176" spans="1:4" x14ac:dyDescent="0.25">
      <c r="A176" s="69"/>
      <c r="B176" s="8" t="str">
        <f>IF(C175="ft","Le forfait",IF(C175="u","L'unité",IF(C175="m²","Le mètre carré",IF(C175="m³","Le mètre cube",IF(C175="m","Le mètre",IF(C175="j","Le jour",Erreur))))))</f>
        <v>L'unité</v>
      </c>
      <c r="C176" s="8"/>
      <c r="D176" s="48"/>
    </row>
    <row r="177" spans="1:4" ht="30" customHeight="1" x14ac:dyDescent="0.25">
      <c r="A177" s="69"/>
      <c r="B177" s="8" t="str">
        <f>ConvNumberLetter(D175,1)</f>
        <v>zéro Euro zéro Cent</v>
      </c>
      <c r="C177" s="8"/>
      <c r="D177" s="48"/>
    </row>
    <row r="178" spans="1:4" x14ac:dyDescent="0.25">
      <c r="A178" s="69" t="s">
        <v>163</v>
      </c>
      <c r="B178" s="6" t="s">
        <v>167</v>
      </c>
      <c r="C178" s="8" t="s">
        <v>9</v>
      </c>
      <c r="D178" s="47">
        <v>0</v>
      </c>
    </row>
    <row r="179" spans="1:4" x14ac:dyDescent="0.25">
      <c r="A179" s="69"/>
      <c r="B179" s="8" t="str">
        <f>IF(C178="ft","Le forfait",IF(C178="u","L'unité",IF(C178="m²","Le mètre carré",IF(C178="m³","Le mètre cube",IF(C178="m","Le mètre",IF(C178="j","Le jour",Erreur))))))</f>
        <v>L'unité</v>
      </c>
      <c r="C179" s="8"/>
      <c r="D179" s="48"/>
    </row>
    <row r="180" spans="1:4" ht="30" customHeight="1" x14ac:dyDescent="0.25">
      <c r="A180" s="69"/>
      <c r="B180" s="8" t="str">
        <f>ConvNumberLetter(D178,1)</f>
        <v>zéro Euro zéro Cent</v>
      </c>
      <c r="C180" s="8"/>
      <c r="D180" s="48"/>
    </row>
    <row r="181" spans="1:4" x14ac:dyDescent="0.25">
      <c r="A181" s="69" t="s">
        <v>164</v>
      </c>
      <c r="B181" s="6" t="s">
        <v>168</v>
      </c>
      <c r="C181" s="8" t="s">
        <v>9</v>
      </c>
      <c r="D181" s="47">
        <v>0</v>
      </c>
    </row>
    <row r="182" spans="1:4" x14ac:dyDescent="0.25">
      <c r="A182" s="69"/>
      <c r="B182" s="8" t="str">
        <f>IF(C181="ft","Le forfait",IF(C181="u","L'unité",IF(C181="m²","Le mètre carré",IF(C181="m³","Le mètre cube",IF(C181="m","Le mètre",IF(C181="j","Le jour",Erreur))))))</f>
        <v>L'unité</v>
      </c>
      <c r="C182" s="8"/>
      <c r="D182" s="48"/>
    </row>
    <row r="183" spans="1:4" ht="30" customHeight="1" x14ac:dyDescent="0.25">
      <c r="A183" s="69"/>
      <c r="B183" s="8" t="str">
        <f>ConvNumberLetter(D181,1)</f>
        <v>zéro Euro zéro Cent</v>
      </c>
      <c r="C183" s="8"/>
      <c r="D183" s="48"/>
    </row>
    <row r="184" spans="1:4" x14ac:dyDescent="0.25">
      <c r="A184" s="69" t="s">
        <v>129</v>
      </c>
      <c r="B184" s="6" t="s">
        <v>169</v>
      </c>
      <c r="C184" s="8" t="s">
        <v>9</v>
      </c>
      <c r="D184" s="47">
        <v>0</v>
      </c>
    </row>
    <row r="185" spans="1:4" x14ac:dyDescent="0.25">
      <c r="A185" s="69"/>
      <c r="B185" s="8" t="str">
        <f>IF(C184="ft","Le forfait",IF(C184="u","L'unité",IF(C184="m²","Le mètre carré",IF(C184="m³","Le mètre cube",IF(C184="m","Le mètre",IF(C184="j","Le jour",Erreur))))))</f>
        <v>L'unité</v>
      </c>
      <c r="C185" s="8"/>
      <c r="D185" s="48"/>
    </row>
    <row r="186" spans="1:4" ht="30" customHeight="1" x14ac:dyDescent="0.25">
      <c r="A186" s="78"/>
      <c r="B186" s="11" t="str">
        <f>ConvNumberLetter(D184,1)</f>
        <v>zéro Euro zéro Cent</v>
      </c>
      <c r="C186" s="11"/>
      <c r="D186" s="49"/>
    </row>
    <row r="187" spans="1:4" ht="28.5" x14ac:dyDescent="0.25">
      <c r="A187" s="5" t="s">
        <v>170</v>
      </c>
      <c r="B187" s="41" t="s">
        <v>171</v>
      </c>
      <c r="C187" s="8" t="s">
        <v>68</v>
      </c>
      <c r="D187" s="47">
        <v>0</v>
      </c>
    </row>
    <row r="188" spans="1:4" ht="81" x14ac:dyDescent="0.25">
      <c r="A188" s="5"/>
      <c r="B188" s="74" t="s">
        <v>172</v>
      </c>
      <c r="C188" s="8"/>
      <c r="D188" s="48"/>
    </row>
    <row r="189" spans="1:4" x14ac:dyDescent="0.25">
      <c r="A189" s="5"/>
      <c r="B189" s="8" t="str">
        <f>IF(C187="ft","Le forfait",IF(C187="u","L'unité",IF(C187="m²","Le mètre carré",IF(C187="m³","Le mètre cube",IF(C187="m","Le mètre",IF(C187="j","Le jour",Erreur))))))</f>
        <v>Le mètre carré</v>
      </c>
      <c r="C189" s="8"/>
      <c r="D189" s="48"/>
    </row>
    <row r="190" spans="1:4" ht="30" customHeight="1" x14ac:dyDescent="0.25">
      <c r="A190" s="9"/>
      <c r="B190" s="11" t="str">
        <f>ConvNumberLetter(D187,1)</f>
        <v>zéro Euro zéro Cent</v>
      </c>
      <c r="C190" s="11"/>
      <c r="D190" s="49"/>
    </row>
    <row r="191" spans="1:4" ht="28.5" x14ac:dyDescent="0.25">
      <c r="A191" s="5" t="s">
        <v>173</v>
      </c>
      <c r="B191" s="41" t="s">
        <v>174</v>
      </c>
      <c r="C191" s="8" t="s">
        <v>9</v>
      </c>
      <c r="D191" s="47">
        <v>0</v>
      </c>
    </row>
    <row r="192" spans="1:4" ht="67.5" x14ac:dyDescent="0.25">
      <c r="A192" s="5"/>
      <c r="B192" s="74" t="s">
        <v>177</v>
      </c>
      <c r="C192" s="8"/>
      <c r="D192" s="48"/>
    </row>
    <row r="193" spans="1:4" x14ac:dyDescent="0.25">
      <c r="A193" s="5"/>
      <c r="B193" s="8" t="str">
        <f>IF(C191="ft","Le forfait",IF(C191="u","L'unité",IF(C191="m²","Le mètre carré",IF(C191="m³","Le mètre cube",IF(C191="m","Le mètre",IF(C191="j","Le jour",Erreur))))))</f>
        <v>L'unité</v>
      </c>
      <c r="C193" s="8"/>
      <c r="D193" s="48"/>
    </row>
    <row r="194" spans="1:4" ht="30" customHeight="1" x14ac:dyDescent="0.25">
      <c r="A194" s="9"/>
      <c r="B194" s="11" t="str">
        <f>ConvNumberLetter(D191,1)</f>
        <v>zéro Euro zéro Cent</v>
      </c>
      <c r="C194" s="11"/>
      <c r="D194" s="49"/>
    </row>
    <row r="195" spans="1:4" ht="28.5" x14ac:dyDescent="0.25">
      <c r="A195" s="5" t="s">
        <v>175</v>
      </c>
      <c r="B195" s="41" t="s">
        <v>176</v>
      </c>
      <c r="C195" s="8" t="s">
        <v>68</v>
      </c>
      <c r="D195" s="47">
        <v>0</v>
      </c>
    </row>
    <row r="196" spans="1:4" ht="94.5" x14ac:dyDescent="0.25">
      <c r="A196" s="5"/>
      <c r="B196" s="74" t="s">
        <v>178</v>
      </c>
      <c r="C196" s="8"/>
      <c r="D196" s="48"/>
    </row>
    <row r="197" spans="1:4" x14ac:dyDescent="0.25">
      <c r="A197" s="5"/>
      <c r="B197" s="8" t="str">
        <f>IF(C195="ft","Le forfait",IF(C195="u","L'unité",IF(C195="m²","Le mètre carré",IF(C195="m³","Le mètre cube",IF(C195="m","Le mètre",IF(C195="j","Le jour",Erreur))))))</f>
        <v>Le mètre carré</v>
      </c>
      <c r="C197" s="8"/>
      <c r="D197" s="48"/>
    </row>
    <row r="198" spans="1:4" ht="30" customHeight="1" thickBot="1" x14ac:dyDescent="0.3">
      <c r="A198" s="9"/>
      <c r="B198" s="11" t="str">
        <f>ConvNumberLetter(D195,1)</f>
        <v>zéro Euro zéro Cent</v>
      </c>
      <c r="C198" s="11"/>
      <c r="D198" s="49"/>
    </row>
    <row r="199" spans="1:4" ht="24.95" customHeight="1" thickTop="1" x14ac:dyDescent="0.25">
      <c r="A199" s="3"/>
      <c r="B199" s="4" t="s">
        <v>11</v>
      </c>
      <c r="C199" s="12"/>
      <c r="D199" s="50"/>
    </row>
    <row r="200" spans="1:4" x14ac:dyDescent="0.25">
      <c r="A200" s="5" t="s">
        <v>12</v>
      </c>
      <c r="B200" s="6" t="s">
        <v>13</v>
      </c>
      <c r="C200" s="8" t="s">
        <v>6</v>
      </c>
      <c r="D200" s="47">
        <v>0</v>
      </c>
    </row>
    <row r="201" spans="1:4" ht="40.5" x14ac:dyDescent="0.25">
      <c r="A201" s="5"/>
      <c r="B201" s="7" t="s">
        <v>14</v>
      </c>
      <c r="C201" s="8"/>
      <c r="D201" s="14"/>
    </row>
    <row r="202" spans="1:4" x14ac:dyDescent="0.25">
      <c r="A202" s="5"/>
      <c r="B202" s="8" t="str">
        <f>IF(C200="ft","Le forfait",IF(C200="u","L'unité",IF(C200="m²","Le mètre carré",IF(C200="m³","Le mètre cube",IF(C200="m","Le mètre",IF(C200="t","La tonne",IF(C200="j","Le jour",IF(C200="t","La tonne",Erreur))))))))</f>
        <v>Le forfait</v>
      </c>
      <c r="C202" s="8"/>
      <c r="D202" s="14"/>
    </row>
    <row r="203" spans="1:4" ht="30" customHeight="1" thickBot="1" x14ac:dyDescent="0.3">
      <c r="A203" s="62"/>
      <c r="B203" s="63" t="str">
        <f>ConvNumberLetter(D200,1)</f>
        <v>zéro Euro zéro Cent</v>
      </c>
      <c r="C203" s="64"/>
      <c r="D203" s="81"/>
    </row>
    <row r="204" spans="1:4" ht="15.75" thickTop="1" x14ac:dyDescent="0.25">
      <c r="A204" s="70"/>
      <c r="B204" s="71"/>
      <c r="C204" s="72"/>
      <c r="D204" s="73"/>
    </row>
    <row r="205" spans="1:4" x14ac:dyDescent="0.25">
      <c r="A205" s="70"/>
      <c r="B205" s="71"/>
      <c r="C205" s="72"/>
      <c r="D205" s="73"/>
    </row>
    <row r="206" spans="1:4" x14ac:dyDescent="0.25">
      <c r="A206" s="18" t="s">
        <v>26</v>
      </c>
      <c r="B206" s="19"/>
      <c r="C206" s="16"/>
      <c r="D206" s="16"/>
    </row>
    <row r="207" spans="1:4" x14ac:dyDescent="0.25">
      <c r="A207" s="18" t="s">
        <v>27</v>
      </c>
      <c r="B207" s="20"/>
      <c r="C207" s="16"/>
      <c r="D207" s="16"/>
    </row>
    <row r="208" spans="1:4" x14ac:dyDescent="0.25">
      <c r="A208" s="19"/>
      <c r="B208" s="19"/>
      <c r="C208" s="16"/>
      <c r="D208" s="16"/>
    </row>
    <row r="209" spans="1:4" x14ac:dyDescent="0.25">
      <c r="A209" s="19" t="s">
        <v>28</v>
      </c>
      <c r="B209" s="19"/>
      <c r="C209" s="16"/>
      <c r="D209" s="16"/>
    </row>
    <row r="210" spans="1:4" x14ac:dyDescent="0.25">
      <c r="A210" s="16"/>
      <c r="B210" s="16"/>
      <c r="C210" s="16"/>
      <c r="D210" s="16"/>
    </row>
    <row r="211" spans="1:4" ht="16.5" x14ac:dyDescent="0.3">
      <c r="C211" s="2"/>
      <c r="D211" s="2"/>
    </row>
    <row r="212" spans="1:4" x14ac:dyDescent="0.25">
      <c r="C212" s="22" t="s">
        <v>29</v>
      </c>
      <c r="D212" s="21">
        <f>SUM(D10:D206)</f>
        <v>0</v>
      </c>
    </row>
    <row r="213" spans="1:4" ht="16.5" x14ac:dyDescent="0.3">
      <c r="C213" s="2"/>
      <c r="D213" s="2"/>
    </row>
    <row r="214" spans="1:4" ht="16.5" x14ac:dyDescent="0.3">
      <c r="C214" s="2"/>
      <c r="D214" s="2"/>
    </row>
    <row r="215" spans="1:4" ht="16.5" x14ac:dyDescent="0.3">
      <c r="C215" s="2"/>
      <c r="D215" s="2"/>
    </row>
  </sheetData>
  <autoFilter ref="A9:M203"/>
  <mergeCells count="4">
    <mergeCell ref="A5:D5"/>
    <mergeCell ref="A6:D6"/>
    <mergeCell ref="A7:D7"/>
    <mergeCell ref="G5:M8"/>
  </mergeCells>
  <printOptions horizontalCentered="1"/>
  <pageMargins left="0.23622047244094491" right="0.23622047244094491" top="0.74803149606299213" bottom="0.74803149606299213" header="0.31496062992125984" footer="0.31496062992125984"/>
  <pageSetup paperSize="9" orientation="portrait" r:id="rId1"/>
  <headerFooter>
    <oddHeader>&amp;C&amp;"Century Gothic,Gras"&amp;10Bordereau des Prix Unitaires</oddHeader>
    <oddFooter>&amp;R&amp;"Century Gothic,Normal"&amp;9&amp;P/&amp;N</oddFooter>
  </headerFooter>
  <rowBreaks count="9" manualBreakCount="9">
    <brk id="14" max="3" man="1"/>
    <brk id="18" max="3" man="1"/>
    <brk id="35" max="3" man="1"/>
    <brk id="61" max="3" man="1"/>
    <brk id="79" max="3" man="1"/>
    <brk id="105" max="3" man="1"/>
    <brk id="121" max="3" man="1"/>
    <brk id="150" max="3" man="1"/>
    <brk id="186"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2"/>
  <sheetViews>
    <sheetView view="pageBreakPreview" zoomScale="60" zoomScaleNormal="100" workbookViewId="0">
      <selection activeCell="F2" sqref="F2"/>
    </sheetView>
  </sheetViews>
  <sheetFormatPr baseColWidth="10" defaultRowHeight="15" x14ac:dyDescent="0.25"/>
  <cols>
    <col min="1" max="1" width="113.85546875" customWidth="1"/>
    <col min="6" max="6" width="10.42578125" customWidth="1"/>
    <col min="8" max="8" width="7" customWidth="1"/>
    <col min="9" max="9" width="8.140625" customWidth="1"/>
  </cols>
  <sheetData>
    <row r="1" ht="409.6" customHeight="1" x14ac:dyDescent="0.25"/>
    <row r="2" ht="222.75" customHeight="1" x14ac:dyDescent="0.25"/>
  </sheetData>
  <printOptions horizontalCentered="1" verticalCentered="1"/>
  <pageMargins left="0" right="0" top="0" bottom="0" header="0" footer="0"/>
  <pageSetup paperSize="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Q125"/>
  <sheetViews>
    <sheetView view="pageBreakPreview" zoomScaleNormal="100" zoomScaleSheetLayoutView="100" workbookViewId="0">
      <selection activeCell="I10" sqref="I10"/>
    </sheetView>
  </sheetViews>
  <sheetFormatPr baseColWidth="10" defaultColWidth="11.42578125" defaultRowHeight="15" x14ac:dyDescent="0.25"/>
  <cols>
    <col min="1" max="1" width="9.140625" bestFit="1" customWidth="1"/>
    <col min="2" max="2" width="55.7109375" customWidth="1"/>
    <col min="3" max="3" width="7.7109375" customWidth="1"/>
    <col min="4" max="4" width="10" customWidth="1"/>
    <col min="5" max="5" width="14" customWidth="1"/>
    <col min="6" max="6" width="14.7109375" bestFit="1" customWidth="1"/>
    <col min="10" max="10" width="13.7109375" bestFit="1" customWidth="1"/>
    <col min="11" max="11" width="13.140625" bestFit="1" customWidth="1"/>
  </cols>
  <sheetData>
    <row r="2" spans="1:8" x14ac:dyDescent="0.25">
      <c r="B2" s="40" t="s">
        <v>30</v>
      </c>
    </row>
    <row r="3" spans="1:8" x14ac:dyDescent="0.25">
      <c r="B3" s="40" t="s">
        <v>31</v>
      </c>
    </row>
    <row r="5" spans="1:8" ht="18" x14ac:dyDescent="0.25">
      <c r="A5" s="86" t="str">
        <f>BPU!A5</f>
        <v>Commune de Camaret-sur-Aigues</v>
      </c>
      <c r="B5" s="86"/>
      <c r="C5" s="86"/>
      <c r="D5" s="86"/>
      <c r="E5" s="86"/>
      <c r="F5" s="86"/>
    </row>
    <row r="6" spans="1:8" ht="30.95" customHeight="1" x14ac:dyDescent="0.25">
      <c r="A6" s="90" t="str">
        <f>BPU!A6</f>
        <v>Aménagement urbain - Requalification de l' Avenue du Mont Ventoux 
et de l'entrée de ville Sud-Est</v>
      </c>
      <c r="B6" s="90"/>
      <c r="C6" s="90"/>
      <c r="D6" s="90"/>
      <c r="E6" s="90"/>
      <c r="F6" s="90"/>
    </row>
    <row r="7" spans="1:8" ht="15.75" x14ac:dyDescent="0.25">
      <c r="A7" s="88" t="str">
        <f>BPU!A7</f>
        <v>Lot 4 - Aménagements paysagers</v>
      </c>
      <c r="B7" s="88"/>
      <c r="C7" s="88"/>
      <c r="D7" s="88"/>
      <c r="E7" s="88"/>
      <c r="F7" s="88"/>
    </row>
    <row r="8" spans="1:8" ht="15.75" x14ac:dyDescent="0.25">
      <c r="A8" s="88" t="s">
        <v>56</v>
      </c>
      <c r="B8" s="88"/>
      <c r="C8" s="88"/>
      <c r="D8" s="88"/>
      <c r="E8" s="88"/>
      <c r="F8" s="88"/>
    </row>
    <row r="9" spans="1:8" ht="15.75" x14ac:dyDescent="0.25">
      <c r="A9" s="67"/>
      <c r="B9" s="67"/>
      <c r="C9" s="67"/>
      <c r="D9" s="67"/>
      <c r="E9" s="67"/>
      <c r="F9" s="67"/>
    </row>
    <row r="10" spans="1:8" ht="15.75" x14ac:dyDescent="0.25">
      <c r="A10" s="16"/>
      <c r="B10" s="23" t="s">
        <v>50</v>
      </c>
      <c r="C10" s="16"/>
      <c r="D10" s="16"/>
      <c r="E10" s="16"/>
      <c r="F10" s="16"/>
    </row>
    <row r="11" spans="1:8" ht="9.75" customHeight="1" x14ac:dyDescent="0.25">
      <c r="A11" s="16"/>
      <c r="B11" s="23"/>
      <c r="C11" s="16"/>
      <c r="D11" s="16"/>
      <c r="E11" s="16"/>
      <c r="F11" s="16"/>
    </row>
    <row r="12" spans="1:8" ht="15.75" x14ac:dyDescent="0.25">
      <c r="A12" s="16"/>
      <c r="B12" s="23"/>
      <c r="C12" s="16"/>
      <c r="D12" s="16"/>
      <c r="E12" s="16"/>
      <c r="F12" s="26"/>
    </row>
    <row r="13" spans="1:8" ht="15.75" x14ac:dyDescent="0.25">
      <c r="A13" s="16"/>
      <c r="B13" s="23"/>
      <c r="C13" s="16"/>
      <c r="D13" s="16"/>
      <c r="E13" s="16"/>
      <c r="F13" s="16"/>
    </row>
    <row r="14" spans="1:8" ht="15.75" x14ac:dyDescent="0.25">
      <c r="A14" s="16"/>
      <c r="B14" s="23" t="str">
        <f>B39</f>
        <v>IC - INSTALLATION DE CHANTIER</v>
      </c>
      <c r="C14" s="16"/>
      <c r="D14" s="16"/>
      <c r="E14" s="16"/>
      <c r="F14" s="55">
        <f>F42</f>
        <v>0</v>
      </c>
      <c r="H14" s="46"/>
    </row>
    <row r="15" spans="1:8" ht="15.75" x14ac:dyDescent="0.25">
      <c r="A15" s="16"/>
      <c r="B15" s="23"/>
      <c r="C15" s="16"/>
      <c r="D15" s="16"/>
      <c r="E15" s="16"/>
      <c r="F15" s="55"/>
    </row>
    <row r="16" spans="1:8" ht="15.75" x14ac:dyDescent="0.25">
      <c r="A16" s="16"/>
      <c r="B16" s="23" t="str">
        <f>B44</f>
        <v>TP - TRAVAUX PREPARATOIRES</v>
      </c>
      <c r="C16" s="16"/>
      <c r="D16" s="16"/>
      <c r="E16" s="16"/>
      <c r="F16" s="55">
        <f>F53</f>
        <v>0</v>
      </c>
      <c r="H16" s="46"/>
    </row>
    <row r="17" spans="1:8" ht="15.75" x14ac:dyDescent="0.25">
      <c r="A17" s="16"/>
      <c r="B17" s="23"/>
      <c r="C17" s="16"/>
      <c r="D17" s="16"/>
      <c r="E17" s="16"/>
      <c r="F17" s="55"/>
    </row>
    <row r="18" spans="1:8" ht="15.75" x14ac:dyDescent="0.25">
      <c r="A18" s="16"/>
      <c r="B18" s="23" t="str">
        <f>B55</f>
        <v>EM - EMPIERREMENT</v>
      </c>
      <c r="C18" s="16"/>
      <c r="D18" s="16"/>
      <c r="E18" s="16"/>
      <c r="F18" s="55">
        <f>F59</f>
        <v>0</v>
      </c>
      <c r="H18" s="46"/>
    </row>
    <row r="19" spans="1:8" ht="15.75" x14ac:dyDescent="0.25">
      <c r="A19" s="16"/>
      <c r="B19" s="23"/>
      <c r="C19" s="16"/>
      <c r="D19" s="16"/>
      <c r="E19" s="16"/>
      <c r="F19" s="55"/>
    </row>
    <row r="20" spans="1:8" ht="15.75" x14ac:dyDescent="0.25">
      <c r="A20" s="16"/>
      <c r="B20" s="23" t="str">
        <f>B61</f>
        <v>PL - PLANTATIONS</v>
      </c>
      <c r="C20" s="16"/>
      <c r="D20" s="16"/>
      <c r="E20" s="16"/>
      <c r="F20" s="55">
        <f>F107</f>
        <v>0</v>
      </c>
      <c r="H20" s="46"/>
    </row>
    <row r="21" spans="1:8" ht="15.75" x14ac:dyDescent="0.25">
      <c r="A21" s="16"/>
      <c r="B21" s="23"/>
      <c r="C21" s="16"/>
      <c r="D21" s="16"/>
      <c r="E21" s="16"/>
      <c r="F21" s="55"/>
    </row>
    <row r="22" spans="1:8" ht="15.75" x14ac:dyDescent="0.25">
      <c r="A22" s="16"/>
      <c r="B22" s="23" t="str">
        <f>B109</f>
        <v>DV - TRAVAUX DIVERS</v>
      </c>
      <c r="C22" s="16"/>
      <c r="D22" s="16"/>
      <c r="E22" s="16"/>
      <c r="F22" s="55">
        <f>F111</f>
        <v>0</v>
      </c>
      <c r="H22" s="46"/>
    </row>
    <row r="23" spans="1:8" ht="16.5" thickBot="1" x14ac:dyDescent="0.3">
      <c r="A23" s="16"/>
      <c r="B23" s="23"/>
      <c r="C23" s="16"/>
      <c r="D23" s="16"/>
      <c r="E23" s="16"/>
      <c r="F23" s="55"/>
    </row>
    <row r="24" spans="1:8" ht="15.75" x14ac:dyDescent="0.25">
      <c r="A24" s="16"/>
      <c r="B24" s="23"/>
      <c r="C24" s="25"/>
      <c r="D24" s="25"/>
      <c r="E24" s="25"/>
      <c r="F24" s="56"/>
    </row>
    <row r="25" spans="1:8" ht="15.75" x14ac:dyDescent="0.25">
      <c r="A25" s="16"/>
      <c r="B25" s="23"/>
      <c r="C25" s="16"/>
      <c r="D25" s="26" t="s">
        <v>21</v>
      </c>
      <c r="F25" s="55">
        <f>SUM(F14:F22)</f>
        <v>0</v>
      </c>
      <c r="H25" s="46"/>
    </row>
    <row r="26" spans="1:8" ht="15.75" x14ac:dyDescent="0.25">
      <c r="A26" s="16"/>
      <c r="B26" s="23"/>
      <c r="C26" s="16"/>
      <c r="D26" s="16"/>
      <c r="F26" s="55"/>
    </row>
    <row r="27" spans="1:8" ht="16.5" x14ac:dyDescent="0.3">
      <c r="A27" s="16"/>
      <c r="B27" s="23"/>
      <c r="C27" s="26" t="s">
        <v>22</v>
      </c>
      <c r="D27" s="27">
        <v>0.2</v>
      </c>
      <c r="F27" s="57">
        <f>F25*D27</f>
        <v>0</v>
      </c>
    </row>
    <row r="28" spans="1:8" ht="15.75" x14ac:dyDescent="0.25">
      <c r="A28" s="16"/>
      <c r="B28" s="23"/>
      <c r="C28" s="16"/>
      <c r="D28" s="16"/>
      <c r="F28" s="55"/>
    </row>
    <row r="29" spans="1:8" ht="15.75" x14ac:dyDescent="0.25">
      <c r="A29" s="16"/>
      <c r="B29" s="23"/>
      <c r="C29" s="16"/>
      <c r="D29" s="26" t="s">
        <v>23</v>
      </c>
      <c r="F29" s="55">
        <f>F25+F27</f>
        <v>0</v>
      </c>
    </row>
    <row r="30" spans="1:8" ht="16.5" thickBot="1" x14ac:dyDescent="0.3">
      <c r="A30" s="16"/>
      <c r="B30" s="23"/>
      <c r="C30" s="28"/>
      <c r="D30" s="28"/>
      <c r="E30" s="28"/>
      <c r="F30" s="29"/>
    </row>
    <row r="31" spans="1:8" ht="15.75" x14ac:dyDescent="0.25">
      <c r="A31" s="16"/>
      <c r="B31" s="23"/>
      <c r="C31" s="16"/>
      <c r="D31" s="16"/>
      <c r="E31" s="16"/>
      <c r="F31" s="24"/>
    </row>
    <row r="32" spans="1:8" ht="15.75" x14ac:dyDescent="0.25">
      <c r="A32" s="16"/>
      <c r="B32" s="23"/>
      <c r="C32" s="16"/>
      <c r="D32" s="16"/>
      <c r="E32" s="16"/>
      <c r="F32" s="55"/>
    </row>
    <row r="33" spans="1:6" ht="15.75" x14ac:dyDescent="0.25">
      <c r="A33" s="16"/>
      <c r="B33" s="23"/>
      <c r="C33" s="16"/>
      <c r="D33" s="16"/>
      <c r="E33" s="16"/>
      <c r="F33" s="24"/>
    </row>
    <row r="34" spans="1:6" ht="15.75" x14ac:dyDescent="0.25">
      <c r="A34" s="16"/>
      <c r="B34" s="23"/>
      <c r="C34" s="16"/>
      <c r="D34" s="16"/>
      <c r="E34" s="16"/>
      <c r="F34" s="55"/>
    </row>
    <row r="35" spans="1:6" ht="15.75" x14ac:dyDescent="0.25">
      <c r="A35" s="16"/>
      <c r="B35" s="23"/>
      <c r="C35" s="16"/>
      <c r="D35" s="16"/>
      <c r="E35" s="16"/>
      <c r="F35" s="24"/>
    </row>
    <row r="36" spans="1:6" ht="15.75" x14ac:dyDescent="0.25">
      <c r="A36" s="16"/>
      <c r="B36" s="23"/>
      <c r="C36" s="16"/>
      <c r="D36" s="16"/>
      <c r="E36" s="16"/>
      <c r="F36" s="24"/>
    </row>
    <row r="37" spans="1:6" ht="15.75" thickBot="1" x14ac:dyDescent="0.3">
      <c r="A37" s="16"/>
      <c r="B37" s="16"/>
      <c r="C37" s="16"/>
      <c r="D37" s="16"/>
      <c r="E37" s="16"/>
      <c r="F37" s="16"/>
    </row>
    <row r="38" spans="1:6" ht="35.1" customHeight="1" thickTop="1" thickBot="1" x14ac:dyDescent="0.3">
      <c r="A38" s="1" t="s">
        <v>0</v>
      </c>
      <c r="B38" s="1" t="s">
        <v>17</v>
      </c>
      <c r="C38" s="1" t="s">
        <v>1</v>
      </c>
      <c r="D38" s="1" t="s">
        <v>18</v>
      </c>
      <c r="E38" s="1" t="s">
        <v>15</v>
      </c>
      <c r="F38" s="1" t="s">
        <v>16</v>
      </c>
    </row>
    <row r="39" spans="1:6" ht="24.95" customHeight="1" thickTop="1" x14ac:dyDescent="0.25">
      <c r="A39" s="3"/>
      <c r="B39" s="65" t="str">
        <f>BPU!B10</f>
        <v>IC - INSTALLATION DE CHANTIER</v>
      </c>
      <c r="C39" s="12"/>
      <c r="D39" s="12"/>
      <c r="E39" s="12"/>
      <c r="F39" s="13"/>
    </row>
    <row r="40" spans="1:6" x14ac:dyDescent="0.25">
      <c r="A40" s="30" t="s">
        <v>4</v>
      </c>
      <c r="B40" s="7" t="str">
        <f>VLOOKUP(A40,BPU!$A$9:$D$203,2,0)</f>
        <v>Installation de chantier propre au lot</v>
      </c>
      <c r="C40" s="30" t="str">
        <f>VLOOKUP(A40,BPU!$A$9:$D$203,3,0)</f>
        <v>ft</v>
      </c>
      <c r="D40" s="30">
        <v>1</v>
      </c>
      <c r="E40" s="51">
        <f>VLOOKUP(A40,BPU!$A$9:$D$203,4,0)</f>
        <v>0</v>
      </c>
      <c r="F40" s="52">
        <f t="shared" ref="F40:F41" si="0">E40*D40</f>
        <v>0</v>
      </c>
    </row>
    <row r="41" spans="1:6" ht="15.75" thickBot="1" x14ac:dyDescent="0.3">
      <c r="A41" s="30" t="s">
        <v>7</v>
      </c>
      <c r="B41" s="7" t="str">
        <f>VLOOKUP(A41,BPU!$A$9:$D$203,2,0)</f>
        <v>Signalisation de chantier propre au lot</v>
      </c>
      <c r="C41" s="30" t="str">
        <f>VLOOKUP(A41,BPU!$A$9:$D$203,3,0)</f>
        <v>ft</v>
      </c>
      <c r="D41" s="30">
        <v>1</v>
      </c>
      <c r="E41" s="51">
        <f>VLOOKUP(A41,BPU!$A$9:$D$203,4,0)</f>
        <v>0</v>
      </c>
      <c r="F41" s="52">
        <f t="shared" si="0"/>
        <v>0</v>
      </c>
    </row>
    <row r="42" spans="1:6" ht="15.75" thickBot="1" x14ac:dyDescent="0.3">
      <c r="A42" s="30"/>
      <c r="B42" s="31" t="s">
        <v>19</v>
      </c>
      <c r="C42" s="30"/>
      <c r="D42" s="30"/>
      <c r="E42" s="51"/>
      <c r="F42" s="53">
        <f>SUM(F40:F41)</f>
        <v>0</v>
      </c>
    </row>
    <row r="43" spans="1:6" x14ac:dyDescent="0.25">
      <c r="A43" s="30"/>
      <c r="B43" s="32"/>
      <c r="C43" s="30"/>
      <c r="D43" s="30"/>
      <c r="E43" s="51"/>
      <c r="F43" s="52"/>
    </row>
    <row r="44" spans="1:6" ht="24.95" customHeight="1" x14ac:dyDescent="0.25">
      <c r="A44" s="30"/>
      <c r="B44" s="66" t="str">
        <f>BPU!B19</f>
        <v>TP - TRAVAUX PREPARATOIRES</v>
      </c>
      <c r="C44" s="8"/>
      <c r="D44" s="8"/>
      <c r="E44" s="48"/>
      <c r="F44" s="48"/>
    </row>
    <row r="45" spans="1:6" ht="27" x14ac:dyDescent="0.25">
      <c r="A45" s="58" t="s">
        <v>42</v>
      </c>
      <c r="B45" s="61" t="str">
        <f>VLOOKUP(A45,BPU!$A$9:$D$203,2,0)</f>
        <v>Travaux ponctuels de localisation de réseau enterré hors chantier</v>
      </c>
      <c r="C45" s="58" t="str">
        <f>VLOOKUP(A45,BPU!$A$9:$D$203,3,0)</f>
        <v>m³</v>
      </c>
      <c r="D45" s="58">
        <v>20</v>
      </c>
      <c r="E45" s="59">
        <f>VLOOKUP(A45,BPU!$A$9:$D$203,4,0)</f>
        <v>0</v>
      </c>
      <c r="F45" s="60">
        <f t="shared" ref="F45:F49" si="1">E45*D45</f>
        <v>0</v>
      </c>
    </row>
    <row r="46" spans="1:6" ht="27" x14ac:dyDescent="0.25">
      <c r="A46" s="58" t="s">
        <v>43</v>
      </c>
      <c r="B46" s="61" t="str">
        <f>VLOOKUP(A46,BPU!$A$9:$D$203,2,0)</f>
        <v>Travaux ponctuels de localisation de réseau enterré en phase chantier</v>
      </c>
      <c r="C46" s="58" t="str">
        <f>VLOOKUP(A46,BPU!$A$9:$D$203,3,0)</f>
        <v>m³</v>
      </c>
      <c r="D46" s="58">
        <v>10</v>
      </c>
      <c r="E46" s="59">
        <f>VLOOKUP(A46,BPU!$A$9:$D$203,4,0)</f>
        <v>0</v>
      </c>
      <c r="F46" s="60">
        <f t="shared" si="1"/>
        <v>0</v>
      </c>
    </row>
    <row r="47" spans="1:6" ht="27" x14ac:dyDescent="0.25">
      <c r="A47" s="58" t="s">
        <v>44</v>
      </c>
      <c r="B47" s="61" t="str">
        <f>VLOOKUP(A47,BPU!$A$9:$D$203,2,0)</f>
        <v>Travaux de dégagement partiel ou total des réseaux enterrés</v>
      </c>
      <c r="C47" s="58" t="str">
        <f>VLOOKUP(A47,BPU!$A$9:$D$203,3,0)</f>
        <v>m³</v>
      </c>
      <c r="D47" s="58">
        <v>10</v>
      </c>
      <c r="E47" s="59">
        <f>VLOOKUP(A47,BPU!$A$9:$D$203,4,0)</f>
        <v>0</v>
      </c>
      <c r="F47" s="60">
        <f t="shared" si="1"/>
        <v>0</v>
      </c>
    </row>
    <row r="48" spans="1:6" ht="27" x14ac:dyDescent="0.25">
      <c r="A48" s="58" t="s">
        <v>45</v>
      </c>
      <c r="B48" s="61" t="str">
        <f>VLOOKUP(A48,BPU!$A$9:$D$203,2,0)</f>
        <v>Mise en place d’éléments permettant le maintien des réseaux enterrés</v>
      </c>
      <c r="C48" s="58" t="str">
        <f>VLOOKUP(A48,BPU!$A$9:$D$203,3,0)</f>
        <v>m</v>
      </c>
      <c r="D48" s="58">
        <v>60</v>
      </c>
      <c r="E48" s="59">
        <f>VLOOKUP(A48,BPU!$A$9:$D$203,4,0)</f>
        <v>0</v>
      </c>
      <c r="F48" s="60">
        <f t="shared" ref="F48" si="2">E48*D48</f>
        <v>0</v>
      </c>
    </row>
    <row r="49" spans="1:17" ht="27" x14ac:dyDescent="0.25">
      <c r="A49" s="58" t="s">
        <v>46</v>
      </c>
      <c r="B49" s="61" t="str">
        <f>VLOOKUP(A49,BPU!$A$9:$D$203,2,0)</f>
        <v>Sondages manuels et mécaniques pour repérage visuel réseaux existants</v>
      </c>
      <c r="C49" s="58" t="str">
        <f>VLOOKUP(A49,BPU!$A$9:$D$203,3,0)</f>
        <v>ft</v>
      </c>
      <c r="D49" s="58">
        <v>1</v>
      </c>
      <c r="E49" s="59">
        <f>VLOOKUP(A49,BPU!$A$9:$D$203,4,0)</f>
        <v>0</v>
      </c>
      <c r="F49" s="60">
        <f t="shared" si="1"/>
        <v>0</v>
      </c>
    </row>
    <row r="50" spans="1:17" x14ac:dyDescent="0.25">
      <c r="A50" s="58" t="s">
        <v>75</v>
      </c>
      <c r="B50" s="61" t="str">
        <f>VLOOKUP(A50,BPU!$A$9:$D$203,2,0)</f>
        <v>Mise à la côte d’ouvrage</v>
      </c>
      <c r="C50" s="58"/>
      <c r="D50" s="58"/>
      <c r="E50" s="59"/>
      <c r="F50" s="60"/>
    </row>
    <row r="51" spans="1:17" x14ac:dyDescent="0.25">
      <c r="A51" s="79" t="s">
        <v>77</v>
      </c>
      <c r="B51" s="80" t="str">
        <f>VLOOKUP(A51,BPU!$A$9:$D$203,2,0)</f>
        <v>De regard de visite</v>
      </c>
      <c r="C51" s="58" t="str">
        <f>VLOOKUP(A51,BPU!$A$9:$D$203,3,0)</f>
        <v>u</v>
      </c>
      <c r="D51" s="58">
        <v>6</v>
      </c>
      <c r="E51" s="59">
        <f>VLOOKUP(A51,BPU!$A$9:$D$203,4,0)</f>
        <v>0</v>
      </c>
      <c r="F51" s="60">
        <f t="shared" ref="F51:F52" si="3">E51*D51</f>
        <v>0</v>
      </c>
    </row>
    <row r="52" spans="1:17" ht="15.75" thickBot="1" x14ac:dyDescent="0.3">
      <c r="A52" s="79" t="s">
        <v>80</v>
      </c>
      <c r="B52" s="80" t="str">
        <f>VLOOKUP(A52,BPU!$A$9:$D$203,2,0)</f>
        <v>De bouche à clé</v>
      </c>
      <c r="C52" s="58" t="str">
        <f>VLOOKUP(A52,BPU!$A$9:$D$203,3,0)</f>
        <v>u</v>
      </c>
      <c r="D52" s="58">
        <v>1</v>
      </c>
      <c r="E52" s="59">
        <f>VLOOKUP(A52,BPU!$A$9:$D$203,4,0)</f>
        <v>0</v>
      </c>
      <c r="F52" s="60">
        <f t="shared" si="3"/>
        <v>0</v>
      </c>
    </row>
    <row r="53" spans="1:17" ht="15.75" thickBot="1" x14ac:dyDescent="0.3">
      <c r="A53" s="30"/>
      <c r="B53" s="31" t="s">
        <v>49</v>
      </c>
      <c r="C53" s="30"/>
      <c r="D53" s="30"/>
      <c r="E53" s="51"/>
      <c r="F53" s="53">
        <f>SUM(F45:F52)</f>
        <v>0</v>
      </c>
      <c r="H53" s="76"/>
      <c r="I53" s="76"/>
      <c r="J53" s="76"/>
      <c r="K53" s="76"/>
      <c r="L53" s="76"/>
      <c r="M53" s="76"/>
      <c r="N53" s="76"/>
      <c r="O53" s="76"/>
      <c r="P53" s="76"/>
      <c r="Q53" s="76"/>
    </row>
    <row r="54" spans="1:17" x14ac:dyDescent="0.25">
      <c r="A54" s="30"/>
      <c r="B54" s="32"/>
      <c r="C54" s="30"/>
      <c r="D54" s="30"/>
      <c r="E54" s="51"/>
      <c r="F54" s="52"/>
      <c r="H54" s="76"/>
      <c r="I54" s="76"/>
      <c r="J54" s="76"/>
      <c r="K54" s="76"/>
      <c r="L54" s="76"/>
      <c r="M54" s="76"/>
      <c r="N54" s="76"/>
    </row>
    <row r="55" spans="1:17" ht="24.95" customHeight="1" x14ac:dyDescent="0.25">
      <c r="A55" s="30"/>
      <c r="B55" s="66" t="str">
        <f>BPU!B49</f>
        <v>EM - EMPIERREMENT</v>
      </c>
      <c r="C55" s="8"/>
      <c r="D55" s="8"/>
      <c r="E55" s="48"/>
      <c r="F55" s="48"/>
      <c r="H55" s="76"/>
      <c r="I55" s="76"/>
      <c r="J55" s="76"/>
      <c r="K55" s="76"/>
      <c r="L55" s="76"/>
      <c r="M55" s="76"/>
      <c r="N55" s="76"/>
    </row>
    <row r="56" spans="1:17" x14ac:dyDescent="0.25">
      <c r="A56" s="58" t="s">
        <v>63</v>
      </c>
      <c r="B56" s="61" t="str">
        <f>VLOOKUP(A56,BPU!$A$9:$D$203,2,0)</f>
        <v>Rochers de carrière</v>
      </c>
      <c r="C56" s="30" t="str">
        <f>VLOOKUP(A56,BPU!$A$9:$D$203,3,0)</f>
        <v>u</v>
      </c>
      <c r="D56" s="30">
        <v>45</v>
      </c>
      <c r="E56" s="51">
        <f>VLOOKUP(A56,BPU!$A$9:$D$203,4,0)</f>
        <v>0</v>
      </c>
      <c r="F56" s="52">
        <f t="shared" ref="F56" si="4">E56*D56</f>
        <v>0</v>
      </c>
      <c r="H56" s="76"/>
      <c r="I56" s="76"/>
      <c r="J56" s="76"/>
      <c r="K56" s="76"/>
      <c r="L56" s="76"/>
      <c r="M56" s="76"/>
      <c r="N56" s="76"/>
    </row>
    <row r="57" spans="1:17" x14ac:dyDescent="0.25">
      <c r="A57" s="58" t="s">
        <v>66</v>
      </c>
      <c r="B57" s="7" t="str">
        <f>VLOOKUP(A57,BPU!$A$9:$D$203,2,0)</f>
        <v>Fourniture et mise en œuvre de géotextile</v>
      </c>
      <c r="C57" s="30" t="str">
        <f>VLOOKUP(A57,BPU!$A$9:$D$203,3,0)</f>
        <v>m²</v>
      </c>
      <c r="D57" s="30">
        <v>35</v>
      </c>
      <c r="E57" s="51">
        <f>VLOOKUP(A57,BPU!$A$9:$D$203,4,0)</f>
        <v>0</v>
      </c>
      <c r="F57" s="52">
        <f t="shared" ref="F57" si="5">E57*D57</f>
        <v>0</v>
      </c>
      <c r="H57" s="76"/>
      <c r="I57" s="76"/>
      <c r="J57" s="76"/>
      <c r="K57" s="76"/>
      <c r="L57" s="76"/>
      <c r="M57" s="76"/>
      <c r="N57" s="76"/>
    </row>
    <row r="58" spans="1:17" ht="15.75" thickBot="1" x14ac:dyDescent="0.3">
      <c r="A58" s="58" t="s">
        <v>70</v>
      </c>
      <c r="B58" s="61" t="str">
        <f>VLOOKUP(A58,BPU!$A$9:$D$203,2,0)</f>
        <v>Gravier concassé</v>
      </c>
      <c r="C58" s="30" t="str">
        <f>VLOOKUP(A58,BPU!$A$9:$D$203,3,0)</f>
        <v>m³</v>
      </c>
      <c r="D58" s="30">
        <v>2.5</v>
      </c>
      <c r="E58" s="51">
        <f>VLOOKUP(A58,BPU!$A$9:$D$203,4,0)</f>
        <v>0</v>
      </c>
      <c r="F58" s="52">
        <f t="shared" ref="F58" si="6">E58*D58</f>
        <v>0</v>
      </c>
      <c r="H58" s="76"/>
      <c r="I58" s="76"/>
      <c r="J58" s="76"/>
      <c r="K58" s="76"/>
      <c r="L58" s="76"/>
      <c r="M58" s="76"/>
      <c r="N58" s="76"/>
    </row>
    <row r="59" spans="1:17" ht="15.75" thickBot="1" x14ac:dyDescent="0.3">
      <c r="A59" s="30"/>
      <c r="B59" s="31" t="s">
        <v>73</v>
      </c>
      <c r="C59" s="30"/>
      <c r="D59" s="30"/>
      <c r="E59" s="51"/>
      <c r="F59" s="53">
        <f>SUM(F56:F58)</f>
        <v>0</v>
      </c>
    </row>
    <row r="60" spans="1:17" x14ac:dyDescent="0.25">
      <c r="A60" s="68"/>
      <c r="B60" s="31"/>
      <c r="C60" s="30"/>
      <c r="D60" s="30"/>
      <c r="E60" s="51"/>
      <c r="F60" s="54"/>
    </row>
    <row r="61" spans="1:17" x14ac:dyDescent="0.25">
      <c r="A61" s="30"/>
      <c r="B61" s="66" t="str">
        <f>BPU!B62</f>
        <v>PL - PLANTATIONS</v>
      </c>
      <c r="C61" s="8"/>
      <c r="D61" s="8"/>
      <c r="E61" s="48"/>
      <c r="F61" s="48"/>
    </row>
    <row r="62" spans="1:17" x14ac:dyDescent="0.25">
      <c r="A62" s="30" t="s">
        <v>179</v>
      </c>
      <c r="B62" s="7" t="str">
        <f>VLOOKUP(A62,BPU!$A$9:$D$203,2,0)</f>
        <v>Fourniture et mise en œuvre de terre végétale</v>
      </c>
      <c r="C62" s="30"/>
      <c r="D62" s="30"/>
      <c r="E62" s="51"/>
      <c r="F62" s="52"/>
    </row>
    <row r="63" spans="1:17" x14ac:dyDescent="0.25">
      <c r="A63" s="44" t="s">
        <v>180</v>
      </c>
      <c r="B63" s="45" t="str">
        <f>VLOOKUP(A63,BPU!$A$9:$D$203,2,0)</f>
        <v>En revêtement des espaces verts</v>
      </c>
      <c r="C63" s="30" t="str">
        <f>VLOOKUP(A63,BPU!$A$9:$D$203,3,0)</f>
        <v>m³</v>
      </c>
      <c r="D63" s="30">
        <v>330</v>
      </c>
      <c r="E63" s="51">
        <f>VLOOKUP(A63,BPU!$A$9:$D$203,4,0)</f>
        <v>0</v>
      </c>
      <c r="F63" s="52">
        <f t="shared" ref="F63" si="7">E63*D63</f>
        <v>0</v>
      </c>
    </row>
    <row r="64" spans="1:17" x14ac:dyDescent="0.25">
      <c r="A64" s="44" t="s">
        <v>181</v>
      </c>
      <c r="B64" s="45" t="str">
        <f>VLOOKUP(A64,BPU!$A$9:$D$203,2,0)</f>
        <v>En fosses de plantation d'arbre</v>
      </c>
      <c r="C64" s="30" t="str">
        <f>VLOOKUP(A64,BPU!$A$9:$D$203,3,0)</f>
        <v>m³</v>
      </c>
      <c r="D64" s="30">
        <v>200</v>
      </c>
      <c r="E64" s="51">
        <f>VLOOKUP(A64,BPU!$A$9:$D$203,4,0)</f>
        <v>0</v>
      </c>
      <c r="F64" s="52">
        <f t="shared" ref="F64:F65" si="8">E64*D64</f>
        <v>0</v>
      </c>
    </row>
    <row r="65" spans="1:6" x14ac:dyDescent="0.25">
      <c r="A65" s="58" t="s">
        <v>88</v>
      </c>
      <c r="B65" s="74" t="str">
        <f>VLOOKUP(A65,BPU!$A$9:$D$203,2,0)</f>
        <v>Fourniture et mise en œuvre de mélange terre-pierre</v>
      </c>
      <c r="C65" s="30" t="str">
        <f>VLOOKUP(A65,BPU!$A$9:$D$203,3,0)</f>
        <v>m³</v>
      </c>
      <c r="D65" s="30">
        <v>60</v>
      </c>
      <c r="E65" s="51">
        <f>VLOOKUP(A65,BPU!$A$9:$D$203,4,0)</f>
        <v>0</v>
      </c>
      <c r="F65" s="52">
        <f t="shared" si="8"/>
        <v>0</v>
      </c>
    </row>
    <row r="66" spans="1:6" x14ac:dyDescent="0.25">
      <c r="A66" s="58" t="s">
        <v>91</v>
      </c>
      <c r="B66" s="74" t="str">
        <f>VLOOKUP(A66,BPU!$A$9:$D$203,2,0)</f>
        <v>Préparation de fosse de plantation</v>
      </c>
      <c r="C66" s="30" t="str">
        <f>VLOOKUP(A66,BPU!$A$9:$D$203,3,0)</f>
        <v>m³</v>
      </c>
      <c r="D66" s="30">
        <v>155</v>
      </c>
      <c r="E66" s="51">
        <f>VLOOKUP(A66,BPU!$A$9:$D$203,4,0)</f>
        <v>0</v>
      </c>
      <c r="F66" s="52">
        <f t="shared" ref="F66:F68" si="9">E66*D66</f>
        <v>0</v>
      </c>
    </row>
    <row r="67" spans="1:6" x14ac:dyDescent="0.25">
      <c r="A67" s="58" t="s">
        <v>96</v>
      </c>
      <c r="B67" s="74" t="str">
        <f>VLOOKUP(A67,BPU!$A$9:$D$203,2,0)</f>
        <v>Plantation d'arbre tige</v>
      </c>
      <c r="C67" s="30"/>
      <c r="D67" s="30"/>
      <c r="E67" s="51"/>
      <c r="F67" s="52"/>
    </row>
    <row r="68" spans="1:6" x14ac:dyDescent="0.25">
      <c r="A68" s="79" t="s">
        <v>97</v>
      </c>
      <c r="B68" s="45" t="str">
        <f>VLOOKUP(A68,BPU!$A$9:$D$203,2,0)</f>
        <v>Acer campestre 30/35</v>
      </c>
      <c r="C68" s="30" t="str">
        <f>VLOOKUP(A68,BPU!$A$9:$D$203,3,0)</f>
        <v>u</v>
      </c>
      <c r="D68" s="30">
        <v>5</v>
      </c>
      <c r="E68" s="51">
        <f>VLOOKUP(A68,BPU!$A$9:$D$203,4,0)</f>
        <v>0</v>
      </c>
      <c r="F68" s="52">
        <f t="shared" si="9"/>
        <v>0</v>
      </c>
    </row>
    <row r="69" spans="1:6" x14ac:dyDescent="0.25">
      <c r="A69" s="79" t="s">
        <v>99</v>
      </c>
      <c r="B69" s="45" t="str">
        <f>VLOOKUP(A69,BPU!$A$9:$D$203,2,0)</f>
        <v>Corylus colurnea 30/35</v>
      </c>
      <c r="C69" s="30" t="str">
        <f>VLOOKUP(A69,BPU!$A$9:$D$203,3,0)</f>
        <v>u</v>
      </c>
      <c r="D69" s="30">
        <v>1</v>
      </c>
      <c r="E69" s="51">
        <f>VLOOKUP(A69,BPU!$A$9:$D$203,4,0)</f>
        <v>0</v>
      </c>
      <c r="F69" s="52">
        <f t="shared" ref="F69:F75" si="10">E69*D69</f>
        <v>0</v>
      </c>
    </row>
    <row r="70" spans="1:6" x14ac:dyDescent="0.25">
      <c r="A70" s="79" t="s">
        <v>101</v>
      </c>
      <c r="B70" s="45" t="str">
        <f>VLOOKUP(A70,BPU!$A$9:$D$203,2,0)</f>
        <v>Fraxinus ornus 30/35</v>
      </c>
      <c r="C70" s="30" t="str">
        <f>VLOOKUP(A70,BPU!$A$9:$D$203,3,0)</f>
        <v>u</v>
      </c>
      <c r="D70" s="30">
        <v>3</v>
      </c>
      <c r="E70" s="51">
        <f>VLOOKUP(A70,BPU!$A$9:$D$203,4,0)</f>
        <v>0</v>
      </c>
      <c r="F70" s="52">
        <f t="shared" si="10"/>
        <v>0</v>
      </c>
    </row>
    <row r="71" spans="1:6" x14ac:dyDescent="0.25">
      <c r="A71" s="79" t="s">
        <v>102</v>
      </c>
      <c r="B71" s="45" t="str">
        <f>VLOOKUP(A71,BPU!$A$9:$D$203,2,0)</f>
        <v>Gleditsia triacanthos 30/35</v>
      </c>
      <c r="C71" s="30" t="str">
        <f>VLOOKUP(A71,BPU!$A$9:$D$203,3,0)</f>
        <v>u</v>
      </c>
      <c r="D71" s="30">
        <v>2</v>
      </c>
      <c r="E71" s="51">
        <f>VLOOKUP(A71,BPU!$A$9:$D$203,4,0)</f>
        <v>0</v>
      </c>
      <c r="F71" s="52">
        <f t="shared" si="10"/>
        <v>0</v>
      </c>
    </row>
    <row r="72" spans="1:6" x14ac:dyDescent="0.25">
      <c r="A72" s="79" t="s">
        <v>103</v>
      </c>
      <c r="B72" s="45" t="str">
        <f>VLOOKUP(A72,BPU!$A$9:$D$203,2,0)</f>
        <v>Liquidambar styraciflua 30/35</v>
      </c>
      <c r="C72" s="30" t="str">
        <f>VLOOKUP(A72,BPU!$A$9:$D$203,3,0)</f>
        <v>u</v>
      </c>
      <c r="D72" s="30">
        <v>1</v>
      </c>
      <c r="E72" s="51">
        <f>VLOOKUP(A72,BPU!$A$9:$D$203,4,0)</f>
        <v>0</v>
      </c>
      <c r="F72" s="52">
        <f t="shared" si="10"/>
        <v>0</v>
      </c>
    </row>
    <row r="73" spans="1:6" x14ac:dyDescent="0.25">
      <c r="A73" s="79" t="s">
        <v>107</v>
      </c>
      <c r="B73" s="45" t="str">
        <f>VLOOKUP(A73,BPU!$A$9:$D$203,2,0)</f>
        <v>Melia azedarach 30/35</v>
      </c>
      <c r="C73" s="30" t="str">
        <f>VLOOKUP(A73,BPU!$A$9:$D$203,3,0)</f>
        <v>u</v>
      </c>
      <c r="D73" s="30">
        <v>2</v>
      </c>
      <c r="E73" s="51">
        <f>VLOOKUP(A73,BPU!$A$9:$D$203,4,0)</f>
        <v>0</v>
      </c>
      <c r="F73" s="52">
        <f t="shared" si="10"/>
        <v>0</v>
      </c>
    </row>
    <row r="74" spans="1:6" x14ac:dyDescent="0.25">
      <c r="A74" s="79" t="s">
        <v>109</v>
      </c>
      <c r="B74" s="45" t="str">
        <f>VLOOKUP(A74,BPU!$A$9:$D$203,2,0)</f>
        <v>Schinus molle 30/35</v>
      </c>
      <c r="C74" s="30" t="str">
        <f>VLOOKUP(A74,BPU!$A$9:$D$203,3,0)</f>
        <v>u</v>
      </c>
      <c r="D74" s="30">
        <v>3</v>
      </c>
      <c r="E74" s="51">
        <f>VLOOKUP(A74,BPU!$A$9:$D$203,4,0)</f>
        <v>0</v>
      </c>
      <c r="F74" s="52">
        <f t="shared" si="10"/>
        <v>0</v>
      </c>
    </row>
    <row r="75" spans="1:6" x14ac:dyDescent="0.25">
      <c r="A75" s="79" t="s">
        <v>111</v>
      </c>
      <c r="B75" s="45" t="str">
        <f>VLOOKUP(A75,BPU!$A$9:$D$203,2,0)</f>
        <v>Zelkova serrata 30/35</v>
      </c>
      <c r="C75" s="30" t="str">
        <f>VLOOKUP(A75,BPU!$A$9:$D$203,3,0)</f>
        <v>u</v>
      </c>
      <c r="D75" s="30">
        <v>2</v>
      </c>
      <c r="E75" s="51">
        <f>VLOOKUP(A75,BPU!$A$9:$D$203,4,0)</f>
        <v>0</v>
      </c>
      <c r="F75" s="52">
        <f t="shared" si="10"/>
        <v>0</v>
      </c>
    </row>
    <row r="76" spans="1:6" x14ac:dyDescent="0.25">
      <c r="A76" s="58" t="s">
        <v>115</v>
      </c>
      <c r="B76" s="74" t="str">
        <f>VLOOKUP(A76,BPU!$A$9:$D$203,2,0)</f>
        <v>Plantation d'arbre en cépée</v>
      </c>
      <c r="C76" s="30"/>
      <c r="D76" s="30"/>
      <c r="E76" s="51"/>
      <c r="F76" s="52"/>
    </row>
    <row r="77" spans="1:6" x14ac:dyDescent="0.25">
      <c r="A77" s="79" t="s">
        <v>116</v>
      </c>
      <c r="B77" s="45" t="str">
        <f>VLOOKUP(A77,BPU!$A$9:$D$203,2,0)</f>
        <v>Cercis siliquastrum 350/400</v>
      </c>
      <c r="C77" s="30" t="str">
        <f>VLOOKUP(A77,BPU!$A$9:$D$203,3,0)</f>
        <v>u</v>
      </c>
      <c r="D77" s="30">
        <v>3</v>
      </c>
      <c r="E77" s="51">
        <f>VLOOKUP(A77,BPU!$A$9:$D$203,4,0)</f>
        <v>0</v>
      </c>
      <c r="F77" s="52">
        <f t="shared" ref="F77" si="11">E77*D77</f>
        <v>0</v>
      </c>
    </row>
    <row r="78" spans="1:6" x14ac:dyDescent="0.25">
      <c r="A78" s="79" t="s">
        <v>117</v>
      </c>
      <c r="B78" s="45" t="str">
        <f>VLOOKUP(A78,BPU!$A$9:$D$203,2,0)</f>
        <v>Quercus myrcinifolia 350/400</v>
      </c>
      <c r="C78" s="30" t="str">
        <f>VLOOKUP(A78,BPU!$A$9:$D$203,3,0)</f>
        <v>u</v>
      </c>
      <c r="D78" s="30">
        <v>2</v>
      </c>
      <c r="E78" s="51">
        <f>VLOOKUP(A78,BPU!$A$9:$D$203,4,0)</f>
        <v>0</v>
      </c>
      <c r="F78" s="52">
        <f t="shared" ref="F78" si="12">E78*D78</f>
        <v>0</v>
      </c>
    </row>
    <row r="79" spans="1:6" x14ac:dyDescent="0.25">
      <c r="A79" s="58" t="s">
        <v>122</v>
      </c>
      <c r="B79" s="74" t="str">
        <f>VLOOKUP(A79,BPU!$A$9:$D$203,2,0)</f>
        <v>Tuteurage monopode</v>
      </c>
      <c r="C79" s="30" t="str">
        <f>VLOOKUP(A79,BPU!$A$9:$D$203,3,0)</f>
        <v>u</v>
      </c>
      <c r="D79" s="30">
        <v>19</v>
      </c>
      <c r="E79" s="51">
        <f>VLOOKUP(A79,BPU!$A$9:$D$203,4,0)</f>
        <v>0</v>
      </c>
      <c r="F79" s="52">
        <f t="shared" ref="F79" si="13">E79*D79</f>
        <v>0</v>
      </c>
    </row>
    <row r="80" spans="1:6" x14ac:dyDescent="0.25">
      <c r="A80" s="58" t="s">
        <v>125</v>
      </c>
      <c r="B80" s="74" t="str">
        <f>VLOOKUP(A80,BPU!$A$9:$D$203,2,0)</f>
        <v>Tuteurage par ancrage</v>
      </c>
      <c r="C80" s="30" t="str">
        <f>VLOOKUP(A80,BPU!$A$9:$D$203,3,0)</f>
        <v>u</v>
      </c>
      <c r="D80" s="30">
        <v>5</v>
      </c>
      <c r="E80" s="51">
        <f>VLOOKUP(A80,BPU!$A$9:$D$203,4,0)</f>
        <v>0</v>
      </c>
      <c r="F80" s="52">
        <f t="shared" ref="F80:F82" si="14">E80*D80</f>
        <v>0</v>
      </c>
    </row>
    <row r="81" spans="1:6" x14ac:dyDescent="0.25">
      <c r="A81" s="58" t="s">
        <v>127</v>
      </c>
      <c r="B81" s="74" t="str">
        <f>VLOOKUP(A81,BPU!$A$9:$D$203,2,0)</f>
        <v>Plantation d'arbuste et de vivaces</v>
      </c>
      <c r="C81" s="30"/>
      <c r="D81" s="30"/>
      <c r="E81" s="51"/>
      <c r="F81" s="52"/>
    </row>
    <row r="82" spans="1:6" x14ac:dyDescent="0.25">
      <c r="A82" s="79" t="s">
        <v>128</v>
      </c>
      <c r="B82" s="45" t="str">
        <f>VLOOKUP(A82,BPU!$A$9:$D$203,2,0)</f>
        <v>Cistus ladanifer 80/100</v>
      </c>
      <c r="C82" s="30" t="str">
        <f>VLOOKUP(A82,BPU!$A$9:$D$203,3,0)</f>
        <v>u</v>
      </c>
      <c r="D82" s="30">
        <v>50</v>
      </c>
      <c r="E82" s="51">
        <f>VLOOKUP(A82,BPU!$A$9:$D$203,4,0)</f>
        <v>0</v>
      </c>
      <c r="F82" s="52">
        <f t="shared" si="14"/>
        <v>0</v>
      </c>
    </row>
    <row r="83" spans="1:6" x14ac:dyDescent="0.25">
      <c r="A83" s="79" t="s">
        <v>130</v>
      </c>
      <c r="B83" s="45" t="str">
        <f>VLOOKUP(A83,BPU!$A$9:$D$203,2,0)</f>
        <v>Rosmarinus officinalis 80/100</v>
      </c>
      <c r="C83" s="30" t="str">
        <f>VLOOKUP(A83,BPU!$A$9:$D$203,3,0)</f>
        <v>u</v>
      </c>
      <c r="D83" s="30">
        <v>24</v>
      </c>
      <c r="E83" s="51">
        <f>VLOOKUP(A83,BPU!$A$9:$D$203,4,0)</f>
        <v>0</v>
      </c>
      <c r="F83" s="52">
        <f t="shared" ref="F83:F104" si="15">E83*D83</f>
        <v>0</v>
      </c>
    </row>
    <row r="84" spans="1:6" x14ac:dyDescent="0.25">
      <c r="A84" s="79" t="s">
        <v>134</v>
      </c>
      <c r="B84" s="45" t="str">
        <f>VLOOKUP(A84,BPU!$A$9:$D$203,2,0)</f>
        <v>Acanthus mollis C3</v>
      </c>
      <c r="C84" s="30" t="str">
        <f>VLOOKUP(A84,BPU!$A$9:$D$203,3,0)</f>
        <v>u</v>
      </c>
      <c r="D84" s="30">
        <v>58</v>
      </c>
      <c r="E84" s="51">
        <f>VLOOKUP(A84,BPU!$A$9:$D$203,4,0)</f>
        <v>0</v>
      </c>
      <c r="F84" s="52">
        <f t="shared" si="15"/>
        <v>0</v>
      </c>
    </row>
    <row r="85" spans="1:6" x14ac:dyDescent="0.25">
      <c r="A85" s="79" t="s">
        <v>136</v>
      </c>
      <c r="B85" s="45" t="str">
        <f>VLOOKUP(A85,BPU!$A$9:$D$203,2,0)</f>
        <v>Artemisia arborescens C3</v>
      </c>
      <c r="C85" s="30" t="str">
        <f>VLOOKUP(A85,BPU!$A$9:$D$203,3,0)</f>
        <v>u</v>
      </c>
      <c r="D85" s="30">
        <v>37</v>
      </c>
      <c r="E85" s="51">
        <f>VLOOKUP(A85,BPU!$A$9:$D$203,4,0)</f>
        <v>0</v>
      </c>
      <c r="F85" s="52">
        <f t="shared" si="15"/>
        <v>0</v>
      </c>
    </row>
    <row r="86" spans="1:6" x14ac:dyDescent="0.25">
      <c r="A86" s="79" t="s">
        <v>138</v>
      </c>
      <c r="B86" s="45" t="str">
        <f>VLOOKUP(A86,BPU!$A$9:$D$203,2,0)</f>
        <v>Asphodelus fistulosus C3</v>
      </c>
      <c r="C86" s="30" t="str">
        <f>VLOOKUP(A86,BPU!$A$9:$D$203,3,0)</f>
        <v>u</v>
      </c>
      <c r="D86" s="30">
        <v>76</v>
      </c>
      <c r="E86" s="51">
        <f>VLOOKUP(A86,BPU!$A$9:$D$203,4,0)</f>
        <v>0</v>
      </c>
      <c r="F86" s="52">
        <f t="shared" si="15"/>
        <v>0</v>
      </c>
    </row>
    <row r="87" spans="1:6" x14ac:dyDescent="0.25">
      <c r="A87" s="79" t="s">
        <v>140</v>
      </c>
      <c r="B87" s="45" t="str">
        <f>VLOOKUP(A87,BPU!$A$9:$D$203,2,0)</f>
        <v>Bupleurum frutiosum C3</v>
      </c>
      <c r="C87" s="30" t="str">
        <f>VLOOKUP(A87,BPU!$A$9:$D$203,3,0)</f>
        <v>u</v>
      </c>
      <c r="D87" s="30">
        <v>28</v>
      </c>
      <c r="E87" s="51">
        <f>VLOOKUP(A87,BPU!$A$9:$D$203,4,0)</f>
        <v>0</v>
      </c>
      <c r="F87" s="52">
        <f t="shared" si="15"/>
        <v>0</v>
      </c>
    </row>
    <row r="88" spans="1:6" x14ac:dyDescent="0.25">
      <c r="A88" s="79" t="s">
        <v>141</v>
      </c>
      <c r="B88" s="45" t="str">
        <f>VLOOKUP(A88,BPU!$A$9:$D$203,2,0)</f>
        <v>Cistus x Florentinus ' Tramontane' C3</v>
      </c>
      <c r="C88" s="30" t="str">
        <f>VLOOKUP(A88,BPU!$A$9:$D$203,3,0)</f>
        <v>u</v>
      </c>
      <c r="D88" s="30">
        <v>223</v>
      </c>
      <c r="E88" s="51">
        <f>VLOOKUP(A88,BPU!$A$9:$D$203,4,0)</f>
        <v>0</v>
      </c>
      <c r="F88" s="52">
        <f t="shared" si="15"/>
        <v>0</v>
      </c>
    </row>
    <row r="89" spans="1:6" x14ac:dyDescent="0.25">
      <c r="A89" s="79" t="s">
        <v>142</v>
      </c>
      <c r="B89" s="45" t="str">
        <f>VLOOKUP(A89,BPU!$A$9:$D$203,2,0)</f>
        <v>Convolvulus cneorum C3</v>
      </c>
      <c r="C89" s="30" t="str">
        <f>VLOOKUP(A89,BPU!$A$9:$D$203,3,0)</f>
        <v>u</v>
      </c>
      <c r="D89" s="30">
        <v>178</v>
      </c>
      <c r="E89" s="51">
        <f>VLOOKUP(A89,BPU!$A$9:$D$203,4,0)</f>
        <v>0</v>
      </c>
      <c r="F89" s="52">
        <f t="shared" si="15"/>
        <v>0</v>
      </c>
    </row>
    <row r="90" spans="1:6" x14ac:dyDescent="0.25">
      <c r="A90" s="79" t="s">
        <v>147</v>
      </c>
      <c r="B90" s="45" t="str">
        <f>VLOOKUP(A90,BPU!$A$9:$D$203,2,0)</f>
        <v>Erigeron karvinskians C3</v>
      </c>
      <c r="C90" s="30" t="str">
        <f>VLOOKUP(A90,BPU!$A$9:$D$203,3,0)</f>
        <v>u</v>
      </c>
      <c r="D90" s="30">
        <v>366</v>
      </c>
      <c r="E90" s="51">
        <f>VLOOKUP(A90,BPU!$A$9:$D$203,4,0)</f>
        <v>0</v>
      </c>
      <c r="F90" s="52">
        <f t="shared" si="15"/>
        <v>0</v>
      </c>
    </row>
    <row r="91" spans="1:6" ht="15.75" thickBot="1" x14ac:dyDescent="0.3">
      <c r="A91" s="82"/>
      <c r="B91" s="83"/>
      <c r="C91" s="33"/>
      <c r="D91" s="33"/>
      <c r="E91" s="84"/>
      <c r="F91" s="85"/>
    </row>
    <row r="92" spans="1:6" ht="15.75" thickTop="1" x14ac:dyDescent="0.25">
      <c r="A92" s="79"/>
      <c r="B92" s="45"/>
      <c r="C92" s="30"/>
      <c r="D92" s="30"/>
      <c r="E92" s="51"/>
      <c r="F92" s="52"/>
    </row>
    <row r="93" spans="1:6" x14ac:dyDescent="0.25">
      <c r="A93" s="79" t="s">
        <v>149</v>
      </c>
      <c r="B93" s="45" t="str">
        <f>VLOOKUP(A93,BPU!$A$9:$D$203,2,0)</f>
        <v>Euphorbia rigide C3</v>
      </c>
      <c r="C93" s="30" t="str">
        <f>VLOOKUP(A93,BPU!$A$9:$D$203,3,0)</f>
        <v>u</v>
      </c>
      <c r="D93" s="30">
        <v>37</v>
      </c>
      <c r="E93" s="51">
        <f>VLOOKUP(A93,BPU!$A$9:$D$203,4,0)</f>
        <v>0</v>
      </c>
      <c r="F93" s="52">
        <f t="shared" si="15"/>
        <v>0</v>
      </c>
    </row>
    <row r="94" spans="1:6" x14ac:dyDescent="0.25">
      <c r="A94" s="79" t="s">
        <v>150</v>
      </c>
      <c r="B94" s="45" t="str">
        <f>VLOOKUP(A94,BPU!$A$9:$D$203,2,0)</f>
        <v>Euphorbia frutiosum C3</v>
      </c>
      <c r="C94" s="30" t="str">
        <f>VLOOKUP(A94,BPU!$A$9:$D$203,3,0)</f>
        <v>u</v>
      </c>
      <c r="D94" s="30">
        <v>74</v>
      </c>
      <c r="E94" s="51">
        <f>VLOOKUP(A94,BPU!$A$9:$D$203,4,0)</f>
        <v>0</v>
      </c>
      <c r="F94" s="52">
        <f t="shared" si="15"/>
        <v>0</v>
      </c>
    </row>
    <row r="95" spans="1:6" x14ac:dyDescent="0.25">
      <c r="A95" s="79" t="s">
        <v>151</v>
      </c>
      <c r="B95" s="45" t="str">
        <f>VLOOKUP(A95,BPU!$A$9:$D$203,2,0)</f>
        <v>Festuca glauca C3</v>
      </c>
      <c r="C95" s="30" t="str">
        <f>VLOOKUP(A95,BPU!$A$9:$D$203,3,0)</f>
        <v>u</v>
      </c>
      <c r="D95" s="30">
        <v>533</v>
      </c>
      <c r="E95" s="51">
        <f>VLOOKUP(A95,BPU!$A$9:$D$203,4,0)</f>
        <v>0</v>
      </c>
      <c r="F95" s="52">
        <f t="shared" si="15"/>
        <v>0</v>
      </c>
    </row>
    <row r="96" spans="1:6" x14ac:dyDescent="0.25">
      <c r="A96" s="79" t="s">
        <v>152</v>
      </c>
      <c r="B96" s="45" t="str">
        <f>VLOOKUP(A96,BPU!$A$9:$D$203,2,0)</f>
        <v>Gypsophila repens alba C3</v>
      </c>
      <c r="C96" s="30" t="str">
        <f>VLOOKUP(A96,BPU!$A$9:$D$203,3,0)</f>
        <v>u</v>
      </c>
      <c r="D96" s="30">
        <v>25</v>
      </c>
      <c r="E96" s="51">
        <f>VLOOKUP(A96,BPU!$A$9:$D$203,4,0)</f>
        <v>0</v>
      </c>
      <c r="F96" s="52">
        <f t="shared" si="15"/>
        <v>0</v>
      </c>
    </row>
    <row r="97" spans="1:6" x14ac:dyDescent="0.25">
      <c r="A97" s="79" t="s">
        <v>153</v>
      </c>
      <c r="B97" s="45" t="str">
        <f>VLOOKUP(A97,BPU!$A$9:$D$203,2,0)</f>
        <v>Helichrysum italicum C3</v>
      </c>
      <c r="C97" s="30" t="str">
        <f>VLOOKUP(A97,BPU!$A$9:$D$203,3,0)</f>
        <v>u</v>
      </c>
      <c r="D97" s="30">
        <v>345</v>
      </c>
      <c r="E97" s="51">
        <f>VLOOKUP(A97,BPU!$A$9:$D$203,4,0)</f>
        <v>0</v>
      </c>
      <c r="F97" s="52">
        <f t="shared" si="15"/>
        <v>0</v>
      </c>
    </row>
    <row r="98" spans="1:6" x14ac:dyDescent="0.25">
      <c r="A98" s="79" t="s">
        <v>160</v>
      </c>
      <c r="B98" s="45" t="str">
        <f>VLOOKUP(A98,BPU!$A$9:$D$203,2,0)</f>
        <v>Imperata cylindrica 'Red baron' C3</v>
      </c>
      <c r="C98" s="30" t="str">
        <f>VLOOKUP(A98,BPU!$A$9:$D$203,3,0)</f>
        <v>u</v>
      </c>
      <c r="D98" s="30">
        <v>63</v>
      </c>
      <c r="E98" s="51">
        <f>VLOOKUP(A98,BPU!$A$9:$D$203,4,0)</f>
        <v>0</v>
      </c>
      <c r="F98" s="52">
        <f t="shared" si="15"/>
        <v>0</v>
      </c>
    </row>
    <row r="99" spans="1:6" x14ac:dyDescent="0.25">
      <c r="A99" s="79" t="s">
        <v>161</v>
      </c>
      <c r="B99" s="45" t="str">
        <f>VLOOKUP(A99,BPU!$A$9:$D$203,2,0)</f>
        <v>Salvia greggii 'alba' C3</v>
      </c>
      <c r="C99" s="30" t="str">
        <f>VLOOKUP(A99,BPU!$A$9:$D$203,3,0)</f>
        <v>u</v>
      </c>
      <c r="D99" s="30">
        <v>44</v>
      </c>
      <c r="E99" s="51">
        <f>VLOOKUP(A99,BPU!$A$9:$D$203,4,0)</f>
        <v>0</v>
      </c>
      <c r="F99" s="52">
        <f t="shared" si="15"/>
        <v>0</v>
      </c>
    </row>
    <row r="100" spans="1:6" x14ac:dyDescent="0.25">
      <c r="A100" s="79" t="s">
        <v>162</v>
      </c>
      <c r="B100" s="45" t="str">
        <f>VLOOKUP(A100,BPU!$A$9:$D$203,2,0)</f>
        <v>Santolina lindavica C3</v>
      </c>
      <c r="C100" s="30" t="str">
        <f>VLOOKUP(A100,BPU!$A$9:$D$203,3,0)</f>
        <v>u</v>
      </c>
      <c r="D100" s="30">
        <v>27</v>
      </c>
      <c r="E100" s="51">
        <f>VLOOKUP(A100,BPU!$A$9:$D$203,4,0)</f>
        <v>0</v>
      </c>
      <c r="F100" s="52">
        <f t="shared" si="15"/>
        <v>0</v>
      </c>
    </row>
    <row r="101" spans="1:6" x14ac:dyDescent="0.25">
      <c r="A101" s="79" t="s">
        <v>163</v>
      </c>
      <c r="B101" s="45" t="str">
        <f>VLOOKUP(A101,BPU!$A$9:$D$203,2,0)</f>
        <v>Santolina neapolitana 'sulfurea' C3</v>
      </c>
      <c r="C101" s="30" t="str">
        <f>VLOOKUP(A101,BPU!$A$9:$D$203,3,0)</f>
        <v>u</v>
      </c>
      <c r="D101" s="30">
        <v>17</v>
      </c>
      <c r="E101" s="51">
        <f>VLOOKUP(A101,BPU!$A$9:$D$203,4,0)</f>
        <v>0</v>
      </c>
      <c r="F101" s="52">
        <f t="shared" si="15"/>
        <v>0</v>
      </c>
    </row>
    <row r="102" spans="1:6" x14ac:dyDescent="0.25">
      <c r="A102" s="79" t="s">
        <v>164</v>
      </c>
      <c r="B102" s="45" t="str">
        <f>VLOOKUP(A102,BPU!$A$9:$D$203,2,0)</f>
        <v>Senecio greyi sunchine C3</v>
      </c>
      <c r="C102" s="30" t="str">
        <f>VLOOKUP(A102,BPU!$A$9:$D$203,3,0)</f>
        <v>u</v>
      </c>
      <c r="D102" s="30">
        <v>18</v>
      </c>
      <c r="E102" s="51">
        <f>VLOOKUP(A102,BPU!$A$9:$D$203,4,0)</f>
        <v>0</v>
      </c>
      <c r="F102" s="52">
        <f t="shared" si="15"/>
        <v>0</v>
      </c>
    </row>
    <row r="103" spans="1:6" x14ac:dyDescent="0.25">
      <c r="A103" s="79" t="s">
        <v>129</v>
      </c>
      <c r="B103" s="45" t="str">
        <f>VLOOKUP(A103,BPU!$A$9:$D$203,2,0)</f>
        <v>Stipa gigantea C3</v>
      </c>
      <c r="C103" s="30" t="str">
        <f>VLOOKUP(A103,BPU!$A$9:$D$203,3,0)</f>
        <v>u</v>
      </c>
      <c r="D103" s="30">
        <v>36</v>
      </c>
      <c r="E103" s="51">
        <f>VLOOKUP(A103,BPU!$A$9:$D$203,4,0)</f>
        <v>0</v>
      </c>
      <c r="F103" s="52">
        <f t="shared" si="15"/>
        <v>0</v>
      </c>
    </row>
    <row r="104" spans="1:6" ht="27" x14ac:dyDescent="0.25">
      <c r="A104" s="58" t="s">
        <v>170</v>
      </c>
      <c r="B104" s="74" t="str">
        <f>VLOOKUP(A104,BPU!$A$9:$D$203,2,0)</f>
        <v>Paillage copeaux de bois ép 10cm y compris bâche biodégradable en chanvre</v>
      </c>
      <c r="C104" s="30" t="str">
        <f>VLOOKUP(A104,BPU!$A$9:$D$203,3,0)</f>
        <v>m²</v>
      </c>
      <c r="D104" s="30">
        <v>640</v>
      </c>
      <c r="E104" s="51">
        <f>VLOOKUP(A104,BPU!$A$9:$D$203,4,0)</f>
        <v>0</v>
      </c>
      <c r="F104" s="52">
        <f t="shared" si="15"/>
        <v>0</v>
      </c>
    </row>
    <row r="105" spans="1:6" ht="27" x14ac:dyDescent="0.25">
      <c r="A105" s="58" t="s">
        <v>173</v>
      </c>
      <c r="B105" s="74" t="str">
        <f>VLOOKUP(A105,BPU!$A$9:$D$203,2,0)</f>
        <v>Travaux de finalisation sur 2 ans  - Entretien post-plantation des arbres</v>
      </c>
      <c r="C105" s="30" t="str">
        <f>VLOOKUP(A105,BPU!$A$9:$D$203,3,0)</f>
        <v>u</v>
      </c>
      <c r="D105" s="30">
        <v>24</v>
      </c>
      <c r="E105" s="51">
        <f>VLOOKUP(A105,BPU!$A$9:$D$203,4,0)</f>
        <v>0</v>
      </c>
      <c r="F105" s="52">
        <f t="shared" ref="F105:F106" si="16">E105*D105</f>
        <v>0</v>
      </c>
    </row>
    <row r="106" spans="1:6" ht="27.75" thickBot="1" x14ac:dyDescent="0.3">
      <c r="A106" s="58" t="s">
        <v>175</v>
      </c>
      <c r="B106" s="74" t="str">
        <f>VLOOKUP(A106,BPU!$A$9:$D$203,2,0)</f>
        <v>Travaux de finalisation sur 2 ans  - Entretien post-plantation des arbustes</v>
      </c>
      <c r="C106" s="30" t="str">
        <f>VLOOKUP(A106,BPU!$A$9:$D$203,3,0)</f>
        <v>m²</v>
      </c>
      <c r="D106" s="30">
        <v>640</v>
      </c>
      <c r="E106" s="51">
        <f>VLOOKUP(A106,BPU!$A$9:$D$203,4,0)</f>
        <v>0</v>
      </c>
      <c r="F106" s="52">
        <f t="shared" si="16"/>
        <v>0</v>
      </c>
    </row>
    <row r="107" spans="1:6" ht="15.75" thickBot="1" x14ac:dyDescent="0.3">
      <c r="A107" s="30"/>
      <c r="B107" s="31" t="s">
        <v>182</v>
      </c>
      <c r="C107" s="30"/>
      <c r="D107" s="30"/>
      <c r="E107" s="51"/>
      <c r="F107" s="53">
        <f>SUM(F63:F106)</f>
        <v>0</v>
      </c>
    </row>
    <row r="108" spans="1:6" x14ac:dyDescent="0.25">
      <c r="A108" s="30"/>
      <c r="B108" s="32"/>
      <c r="C108" s="30"/>
      <c r="D108" s="30"/>
      <c r="E108" s="51"/>
      <c r="F108" s="52"/>
    </row>
    <row r="109" spans="1:6" x14ac:dyDescent="0.25">
      <c r="A109" s="30"/>
      <c r="B109" s="66" t="str">
        <f>BPU!B199</f>
        <v>DV - TRAVAUX DIVERS</v>
      </c>
      <c r="C109" s="8"/>
      <c r="D109" s="8"/>
      <c r="E109" s="48"/>
      <c r="F109" s="48"/>
    </row>
    <row r="110" spans="1:6" ht="15.75" thickBot="1" x14ac:dyDescent="0.3">
      <c r="A110" s="30" t="s">
        <v>12</v>
      </c>
      <c r="B110" s="7" t="str">
        <f>VLOOKUP(A110,BPU!$A$9:$D$205,2,0)</f>
        <v>Dossier de récolement et DOE</v>
      </c>
      <c r="C110" s="30" t="str">
        <f>VLOOKUP(A110,BPU!$A$9:$D$205,3,0)</f>
        <v>ft</v>
      </c>
      <c r="D110" s="30">
        <v>1</v>
      </c>
      <c r="E110" s="51">
        <f>VLOOKUP(A110,BPU!$A$9:$D$205,4,0)</f>
        <v>0</v>
      </c>
      <c r="F110" s="52">
        <f t="shared" ref="F110" si="17">E110*D110</f>
        <v>0</v>
      </c>
    </row>
    <row r="111" spans="1:6" ht="15.75" thickBot="1" x14ac:dyDescent="0.3">
      <c r="A111" s="30"/>
      <c r="B111" s="31" t="s">
        <v>20</v>
      </c>
      <c r="C111" s="30"/>
      <c r="D111" s="30"/>
      <c r="E111" s="51"/>
      <c r="F111" s="53">
        <f>SUM(F110:F110)</f>
        <v>0</v>
      </c>
    </row>
    <row r="112" spans="1:6" x14ac:dyDescent="0.25">
      <c r="A112" s="30"/>
      <c r="B112" s="32"/>
      <c r="C112" s="30"/>
      <c r="D112" s="30"/>
      <c r="E112" s="51"/>
      <c r="F112" s="52"/>
    </row>
    <row r="113" spans="1:6" ht="15.75" thickBot="1" x14ac:dyDescent="0.3">
      <c r="A113" s="33"/>
      <c r="B113" s="36"/>
      <c r="C113" s="33"/>
      <c r="D113" s="33"/>
      <c r="E113" s="34"/>
      <c r="F113" s="35"/>
    </row>
    <row r="114" spans="1:6" ht="15.75" thickTop="1" x14ac:dyDescent="0.25"/>
    <row r="115" spans="1:6" x14ac:dyDescent="0.25">
      <c r="C115" s="17" t="s">
        <v>24</v>
      </c>
      <c r="D115" s="17"/>
      <c r="E115" s="37"/>
      <c r="F115" s="37" t="s">
        <v>25</v>
      </c>
    </row>
    <row r="116" spans="1:6" x14ac:dyDescent="0.25">
      <c r="C116" s="17"/>
      <c r="D116" s="17"/>
      <c r="E116" s="38">
        <f>SUM(E40:E110)</f>
        <v>0</v>
      </c>
      <c r="F116" s="39">
        <f>SUM(F39:F112)/2</f>
        <v>0</v>
      </c>
    </row>
    <row r="117" spans="1:6" x14ac:dyDescent="0.25">
      <c r="C117" s="17"/>
      <c r="D117" s="17"/>
      <c r="E117" s="38">
        <f>BPU!D212</f>
        <v>0</v>
      </c>
      <c r="F117" s="39">
        <f>F25+F32</f>
        <v>0</v>
      </c>
    </row>
    <row r="118" spans="1:6" x14ac:dyDescent="0.25">
      <c r="C118" s="17"/>
      <c r="D118" s="17"/>
      <c r="E118" s="38"/>
      <c r="F118" s="39"/>
    </row>
    <row r="119" spans="1:6" x14ac:dyDescent="0.25">
      <c r="C119" s="17"/>
      <c r="D119" s="17" t="s">
        <v>51</v>
      </c>
      <c r="E119" s="38"/>
      <c r="F119" s="39">
        <f>F116-F117</f>
        <v>0</v>
      </c>
    </row>
    <row r="120" spans="1:6" x14ac:dyDescent="0.25">
      <c r="C120" s="17"/>
      <c r="D120" s="17"/>
      <c r="E120" s="17"/>
      <c r="F120" s="17"/>
    </row>
    <row r="121" spans="1:6" x14ac:dyDescent="0.25">
      <c r="C121" s="17"/>
      <c r="D121" s="17"/>
      <c r="E121" s="17"/>
      <c r="F121" s="17"/>
    </row>
    <row r="122" spans="1:6" x14ac:dyDescent="0.25">
      <c r="C122" s="17"/>
      <c r="D122" s="17"/>
      <c r="E122" s="17"/>
      <c r="F122" s="17"/>
    </row>
    <row r="123" spans="1:6" x14ac:dyDescent="0.25">
      <c r="C123" s="17"/>
      <c r="D123" s="17"/>
      <c r="E123" s="17"/>
      <c r="F123" s="17"/>
    </row>
    <row r="124" spans="1:6" x14ac:dyDescent="0.25">
      <c r="C124" s="17"/>
      <c r="D124" s="17"/>
      <c r="E124" s="17"/>
      <c r="F124" s="17"/>
    </row>
    <row r="125" spans="1:6" x14ac:dyDescent="0.25">
      <c r="C125" s="17"/>
      <c r="D125" s="17"/>
      <c r="E125" s="17"/>
      <c r="F125" s="17"/>
    </row>
  </sheetData>
  <mergeCells count="4">
    <mergeCell ref="A5:F5"/>
    <mergeCell ref="A6:F6"/>
    <mergeCell ref="A7:F7"/>
    <mergeCell ref="A8:F8"/>
  </mergeCells>
  <printOptions horizontalCentered="1"/>
  <pageMargins left="0.23622047244094491" right="0.23622047244094491" top="0.55118110236220474" bottom="0.55118110236220474" header="0.31496062992125984" footer="0.31496062992125984"/>
  <pageSetup paperSize="9" scale="80" orientation="portrait" r:id="rId1"/>
  <headerFooter>
    <oddHeader>&amp;C&amp;"Century Gothic,Gras"&amp;10Détail Quantitatif et Estimatif</oddHeader>
    <oddFooter>&amp;R&amp;"Century Gothic,Normal"&amp;9&amp;K000000&amp;P/&amp;N</oddFooter>
  </headerFooter>
  <rowBreaks count="2" manualBreakCount="2">
    <brk id="36" max="5" man="1"/>
    <brk id="9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Cartouche BPU</vt:lpstr>
      <vt:lpstr>BPU</vt:lpstr>
      <vt:lpstr>Cartouche DQE</vt:lpstr>
      <vt:lpstr>DQE TF</vt:lpstr>
      <vt:lpstr>BPU!Impression_des_titres</vt:lpstr>
      <vt:lpstr>'DQE TF'!Impression_des_titres</vt:lpstr>
      <vt:lpstr>BPU!Zone_d_impression</vt:lpstr>
      <vt:lpstr>'DQE TF'!Zone_d_impression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Gaugain</dc:creator>
  <cp:lastModifiedBy>Christophe Gaugain</cp:lastModifiedBy>
  <cp:lastPrinted>2023-12-22T08:03:23Z</cp:lastPrinted>
  <dcterms:created xsi:type="dcterms:W3CDTF">2022-07-12T12:09:58Z</dcterms:created>
  <dcterms:modified xsi:type="dcterms:W3CDTF">2024-04-25T13:55:27Z</dcterms:modified>
</cp:coreProperties>
</file>